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shaerusing/Desktop/"/>
    </mc:Choice>
  </mc:AlternateContent>
  <xr:revisionPtr revIDLastSave="0" documentId="8_{E1710A80-6813-A441-9F4F-0F91A4E6345F}" xr6:coauthVersionLast="47" xr6:coauthVersionMax="47" xr10:uidLastSave="{00000000-0000-0000-0000-000000000000}"/>
  <bookViews>
    <workbookView xWindow="7120" yWindow="2060" windowWidth="24220" windowHeight="15500" xr2:uid="{C5A45675-9894-4546-98CF-D43E71FFEDC3}"/>
  </bookViews>
  <sheets>
    <sheet name="Google V Formula Output" sheetId="3" r:id="rId1"/>
    <sheet name="Share Price Histo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7" i="3" l="1"/>
  <c r="Y76" i="3" l="1"/>
  <c r="S149" i="3" l="1"/>
  <c r="W150" i="3"/>
  <c r="W148" i="3"/>
  <c r="W142" i="3"/>
  <c r="W141" i="3"/>
  <c r="W136" i="3"/>
  <c r="W118" i="3"/>
  <c r="W109" i="3"/>
  <c r="W108" i="3"/>
  <c r="W78" i="3"/>
  <c r="W83" i="3" s="1"/>
  <c r="W97" i="3" s="1"/>
  <c r="W102" i="3" s="1"/>
  <c r="W71" i="3"/>
  <c r="W44" i="3"/>
  <c r="W66" i="3" s="1"/>
  <c r="W68" i="3" s="1"/>
  <c r="W21" i="3"/>
  <c r="W32" i="3" s="1"/>
  <c r="W34" i="3" s="1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F162" i="3"/>
  <c r="E162" i="3"/>
  <c r="W70" i="3" l="1"/>
  <c r="W107" i="3" s="1"/>
  <c r="W144" i="3"/>
  <c r="W94" i="3"/>
  <c r="W99" i="3"/>
  <c r="W72" i="3" l="1"/>
  <c r="W145" i="3" s="1"/>
  <c r="W119" i="3" s="1"/>
  <c r="W105" i="3"/>
  <c r="W129" i="3"/>
  <c r="W130" i="3"/>
  <c r="W171" i="3" s="1"/>
  <c r="W106" i="3"/>
  <c r="W116" i="3"/>
  <c r="W117" i="3" l="1"/>
  <c r="W115" i="3"/>
  <c r="W121" i="3" s="1"/>
  <c r="W111" i="3"/>
  <c r="W163" i="3" l="1"/>
  <c r="W112" i="3"/>
  <c r="W166" i="3" s="1"/>
  <c r="W125" i="3"/>
  <c r="W164" i="3"/>
  <c r="W122" i="3"/>
  <c r="W167" i="3" s="1"/>
  <c r="W126" i="3" l="1"/>
  <c r="V132" i="3" l="1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I152" i="3"/>
  <c r="H152" i="3"/>
  <c r="T149" i="3"/>
  <c r="R149" i="3"/>
  <c r="P149" i="3"/>
  <c r="O149" i="3"/>
  <c r="N149" i="3"/>
  <c r="I149" i="3"/>
  <c r="Q147" i="3"/>
  <c r="P147" i="3"/>
  <c r="M147" i="3"/>
  <c r="I147" i="3"/>
  <c r="V139" i="3"/>
  <c r="V142" i="3" s="1"/>
  <c r="U139" i="3"/>
  <c r="U142" i="3" s="1"/>
  <c r="T139" i="3"/>
  <c r="T142" i="3" s="1"/>
  <c r="S139" i="3"/>
  <c r="S142" i="3" s="1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I137" i="3" s="1"/>
  <c r="J136" i="3"/>
  <c r="I136" i="3"/>
  <c r="H136" i="3"/>
  <c r="J137" i="3" s="1"/>
  <c r="G136" i="3"/>
  <c r="H137" i="3" s="1"/>
  <c r="V71" i="3"/>
  <c r="U71" i="3"/>
  <c r="T71" i="3"/>
  <c r="S71" i="3"/>
  <c r="R71" i="3"/>
  <c r="Q71" i="3"/>
  <c r="P71" i="3"/>
  <c r="O71" i="3"/>
  <c r="N71" i="3"/>
  <c r="F119" i="3"/>
  <c r="E11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V101" i="3"/>
  <c r="V118" i="3" s="1"/>
  <c r="U101" i="3"/>
  <c r="U118" i="3" s="1"/>
  <c r="T101" i="3"/>
  <c r="T108" i="3" s="1"/>
  <c r="S101" i="3"/>
  <c r="S108" i="3" s="1"/>
  <c r="R101" i="3"/>
  <c r="R108" i="3" s="1"/>
  <c r="Q101" i="3"/>
  <c r="Q108" i="3" s="1"/>
  <c r="P101" i="3"/>
  <c r="P118" i="3" s="1"/>
  <c r="O101" i="3"/>
  <c r="O118" i="3" s="1"/>
  <c r="N101" i="3"/>
  <c r="N118" i="3" s="1"/>
  <c r="M101" i="3"/>
  <c r="M118" i="3" s="1"/>
  <c r="L101" i="3"/>
  <c r="L108" i="3" s="1"/>
  <c r="K101" i="3"/>
  <c r="K108" i="3" s="1"/>
  <c r="J101" i="3"/>
  <c r="J108" i="3" s="1"/>
  <c r="I101" i="3"/>
  <c r="I108" i="3" s="1"/>
  <c r="V83" i="3"/>
  <c r="U83" i="3"/>
  <c r="T83" i="3"/>
  <c r="S83" i="3"/>
  <c r="R83" i="3"/>
  <c r="O83" i="3"/>
  <c r="N83" i="3"/>
  <c r="Q78" i="3"/>
  <c r="Q83" i="3" s="1"/>
  <c r="P78" i="3"/>
  <c r="P83" i="3" s="1"/>
  <c r="P97" i="3" s="1"/>
  <c r="V44" i="3"/>
  <c r="V66" i="3" s="1"/>
  <c r="V68" i="3" s="1"/>
  <c r="U44" i="3"/>
  <c r="U66" i="3" s="1"/>
  <c r="U68" i="3" s="1"/>
  <c r="T44" i="3"/>
  <c r="T66" i="3" s="1"/>
  <c r="T68" i="3" s="1"/>
  <c r="S44" i="3"/>
  <c r="S66" i="3" s="1"/>
  <c r="S68" i="3" s="1"/>
  <c r="R44" i="3"/>
  <c r="R66" i="3" s="1"/>
  <c r="R68" i="3" s="1"/>
  <c r="Q44" i="3"/>
  <c r="Q66" i="3" s="1"/>
  <c r="Q68" i="3" s="1"/>
  <c r="P44" i="3"/>
  <c r="P66" i="3" s="1"/>
  <c r="P68" i="3" s="1"/>
  <c r="O44" i="3"/>
  <c r="O66" i="3" s="1"/>
  <c r="O68" i="3" s="1"/>
  <c r="N44" i="3"/>
  <c r="N66" i="3" s="1"/>
  <c r="N68" i="3" s="1"/>
  <c r="V21" i="3"/>
  <c r="U21" i="3"/>
  <c r="T21" i="3"/>
  <c r="S21" i="3"/>
  <c r="R21" i="3"/>
  <c r="Q21" i="3"/>
  <c r="P21" i="3"/>
  <c r="O21" i="3"/>
  <c r="N21" i="3"/>
  <c r="S19" i="3"/>
  <c r="R19" i="3"/>
  <c r="Q19" i="3"/>
  <c r="P19" i="3"/>
  <c r="S17" i="3"/>
  <c r="N17" i="3"/>
  <c r="S13" i="3"/>
  <c r="R13" i="3"/>
  <c r="Q13" i="3"/>
  <c r="P13" i="3"/>
  <c r="O13" i="3"/>
  <c r="N13" i="3"/>
  <c r="V11" i="3"/>
  <c r="U11" i="3"/>
  <c r="T11" i="3"/>
  <c r="S11" i="3"/>
  <c r="R11" i="3"/>
  <c r="Q11" i="3"/>
  <c r="P11" i="3"/>
  <c r="O11" i="3"/>
  <c r="N11" i="3"/>
  <c r="O97" i="3" l="1"/>
  <c r="O99" i="3" s="1"/>
  <c r="G148" i="3"/>
  <c r="X138" i="3"/>
  <c r="O148" i="3"/>
  <c r="O140" i="3"/>
  <c r="R94" i="3"/>
  <c r="R97" i="3"/>
  <c r="H150" i="3"/>
  <c r="H140" i="3"/>
  <c r="P141" i="3"/>
  <c r="P144" i="3" s="1"/>
  <c r="P140" i="3"/>
  <c r="S94" i="3"/>
  <c r="S97" i="3"/>
  <c r="I141" i="3"/>
  <c r="I144" i="3" s="1"/>
  <c r="I140" i="3"/>
  <c r="Q150" i="3"/>
  <c r="Q140" i="3"/>
  <c r="T94" i="3"/>
  <c r="T97" i="3"/>
  <c r="J148" i="3"/>
  <c r="J140" i="3"/>
  <c r="R148" i="3"/>
  <c r="S140" i="3"/>
  <c r="R140" i="3"/>
  <c r="U94" i="3"/>
  <c r="U97" i="3"/>
  <c r="K148" i="3"/>
  <c r="K140" i="3"/>
  <c r="V94" i="3"/>
  <c r="V97" i="3"/>
  <c r="W98" i="3" s="1"/>
  <c r="L140" i="3"/>
  <c r="T140" i="3"/>
  <c r="Q97" i="3"/>
  <c r="Q102" i="3" s="1"/>
  <c r="M141" i="3"/>
  <c r="M144" i="3" s="1"/>
  <c r="M140" i="3"/>
  <c r="U140" i="3"/>
  <c r="W113" i="3"/>
  <c r="W123" i="3"/>
  <c r="N94" i="3"/>
  <c r="N97" i="3"/>
  <c r="N148" i="3"/>
  <c r="N140" i="3"/>
  <c r="W140" i="3"/>
  <c r="V140" i="3"/>
  <c r="S141" i="3"/>
  <c r="S144" i="3" s="1"/>
  <c r="S148" i="3"/>
  <c r="S150" i="3"/>
  <c r="T148" i="3"/>
  <c r="T150" i="3"/>
  <c r="U148" i="3"/>
  <c r="U150" i="3"/>
  <c r="W156" i="3"/>
  <c r="V150" i="3"/>
  <c r="W154" i="3"/>
  <c r="V148" i="3"/>
  <c r="R32" i="3"/>
  <c r="R34" i="3" s="1"/>
  <c r="R70" i="3" s="1"/>
  <c r="N32" i="3"/>
  <c r="N34" i="3" s="1"/>
  <c r="N70" i="3" s="1"/>
  <c r="V32" i="3"/>
  <c r="V34" i="3" s="1"/>
  <c r="V70" i="3" s="1"/>
  <c r="H141" i="3"/>
  <c r="H144" i="3" s="1"/>
  <c r="M156" i="3"/>
  <c r="U154" i="3"/>
  <c r="M148" i="3"/>
  <c r="R154" i="3"/>
  <c r="H148" i="3"/>
  <c r="K141" i="3"/>
  <c r="K144" i="3" s="1"/>
  <c r="O150" i="3"/>
  <c r="I148" i="3"/>
  <c r="B94" i="3"/>
  <c r="P148" i="3"/>
  <c r="I156" i="3"/>
  <c r="Q148" i="3"/>
  <c r="J150" i="3"/>
  <c r="R150" i="3"/>
  <c r="T32" i="3"/>
  <c r="T34" i="3" s="1"/>
  <c r="T70" i="3" s="1"/>
  <c r="V156" i="3"/>
  <c r="N156" i="3"/>
  <c r="K150" i="3"/>
  <c r="U32" i="3"/>
  <c r="U34" i="3" s="1"/>
  <c r="U70" i="3" s="1"/>
  <c r="U105" i="3" s="1"/>
  <c r="J156" i="3"/>
  <c r="L150" i="3"/>
  <c r="O94" i="3"/>
  <c r="Q156" i="3"/>
  <c r="L148" i="3"/>
  <c r="M150" i="3"/>
  <c r="O32" i="3"/>
  <c r="O34" i="3" s="1"/>
  <c r="O70" i="3" s="1"/>
  <c r="J154" i="3"/>
  <c r="S156" i="3"/>
  <c r="N150" i="3"/>
  <c r="S32" i="3"/>
  <c r="S34" i="3" s="1"/>
  <c r="S70" i="3" s="1"/>
  <c r="S72" i="3" s="1"/>
  <c r="N154" i="3"/>
  <c r="T156" i="3"/>
  <c r="G150" i="3"/>
  <c r="P32" i="3"/>
  <c r="P34" i="3" s="1"/>
  <c r="P70" i="3" s="1"/>
  <c r="Q32" i="3"/>
  <c r="Q34" i="3" s="1"/>
  <c r="Q70" i="3" s="1"/>
  <c r="K156" i="3"/>
  <c r="S154" i="3"/>
  <c r="Q154" i="3"/>
  <c r="U156" i="3"/>
  <c r="P150" i="3"/>
  <c r="L156" i="3"/>
  <c r="T154" i="3"/>
  <c r="I150" i="3"/>
  <c r="O154" i="3"/>
  <c r="O156" i="3"/>
  <c r="Q141" i="3"/>
  <c r="Q144" i="3" s="1"/>
  <c r="H154" i="3"/>
  <c r="P154" i="3"/>
  <c r="H156" i="3"/>
  <c r="P156" i="3"/>
  <c r="J141" i="3"/>
  <c r="J144" i="3" s="1"/>
  <c r="R141" i="3"/>
  <c r="R144" i="3" s="1"/>
  <c r="I154" i="3"/>
  <c r="R156" i="3"/>
  <c r="L141" i="3"/>
  <c r="L144" i="3" s="1"/>
  <c r="T141" i="3"/>
  <c r="T144" i="3" s="1"/>
  <c r="K154" i="3"/>
  <c r="U141" i="3"/>
  <c r="U144" i="3" s="1"/>
  <c r="L154" i="3"/>
  <c r="N141" i="3"/>
  <c r="N144" i="3" s="1"/>
  <c r="V141" i="3"/>
  <c r="V144" i="3" s="1"/>
  <c r="M154" i="3"/>
  <c r="G141" i="3"/>
  <c r="G144" i="3" s="1"/>
  <c r="O141" i="3"/>
  <c r="O144" i="3" s="1"/>
  <c r="V154" i="3"/>
  <c r="G71" i="3"/>
  <c r="F71" i="3"/>
  <c r="J94" i="3"/>
  <c r="F101" i="3"/>
  <c r="F118" i="3" s="1"/>
  <c r="L94" i="3"/>
  <c r="K71" i="3"/>
  <c r="H71" i="3"/>
  <c r="J71" i="3"/>
  <c r="I71" i="3"/>
  <c r="M94" i="3"/>
  <c r="L71" i="3"/>
  <c r="E71" i="3"/>
  <c r="M71" i="3"/>
  <c r="K97" i="3"/>
  <c r="K66" i="3"/>
  <c r="K68" i="3" s="1"/>
  <c r="G66" i="3"/>
  <c r="G68" i="3" s="1"/>
  <c r="H66" i="3"/>
  <c r="H68" i="3" s="1"/>
  <c r="F66" i="3"/>
  <c r="F68" i="3" s="1"/>
  <c r="J66" i="3"/>
  <c r="J68" i="3" s="1"/>
  <c r="H101" i="3"/>
  <c r="H118" i="3" s="1"/>
  <c r="M66" i="3"/>
  <c r="M68" i="3" s="1"/>
  <c r="G101" i="3"/>
  <c r="G118" i="3" s="1"/>
  <c r="E66" i="3"/>
  <c r="E68" i="3" s="1"/>
  <c r="I66" i="3"/>
  <c r="I68" i="3" s="1"/>
  <c r="P94" i="3"/>
  <c r="Q72" i="3"/>
  <c r="T105" i="3"/>
  <c r="T72" i="3"/>
  <c r="U72" i="3"/>
  <c r="T107" i="3"/>
  <c r="N105" i="3"/>
  <c r="Q94" i="3"/>
  <c r="M108" i="3"/>
  <c r="U108" i="3"/>
  <c r="I118" i="3"/>
  <c r="Q118" i="3"/>
  <c r="N108" i="3"/>
  <c r="V108" i="3"/>
  <c r="J118" i="3"/>
  <c r="R118" i="3"/>
  <c r="O108" i="3"/>
  <c r="K118" i="3"/>
  <c r="S118" i="3"/>
  <c r="P108" i="3"/>
  <c r="L118" i="3"/>
  <c r="T118" i="3"/>
  <c r="D97" i="3"/>
  <c r="E97" i="3"/>
  <c r="I97" i="3"/>
  <c r="O102" i="3" l="1"/>
  <c r="Q99" i="3"/>
  <c r="Q116" i="3" s="1"/>
  <c r="R105" i="3"/>
  <c r="R72" i="3"/>
  <c r="R145" i="3" s="1"/>
  <c r="R115" i="3" s="1"/>
  <c r="O106" i="3"/>
  <c r="O116" i="3"/>
  <c r="P105" i="3"/>
  <c r="O105" i="3"/>
  <c r="V107" i="3"/>
  <c r="V127" i="3"/>
  <c r="V128" i="3"/>
  <c r="V95" i="3"/>
  <c r="V169" i="3" s="1"/>
  <c r="W128" i="3"/>
  <c r="W95" i="3"/>
  <c r="W169" i="3" s="1"/>
  <c r="W127" i="3"/>
  <c r="R95" i="3"/>
  <c r="R169" i="3" s="1"/>
  <c r="R128" i="3"/>
  <c r="N107" i="3"/>
  <c r="T95" i="3"/>
  <c r="T169" i="3" s="1"/>
  <c r="T128" i="3"/>
  <c r="Q106" i="3"/>
  <c r="Q145" i="3"/>
  <c r="Q115" i="3" s="1"/>
  <c r="S105" i="3"/>
  <c r="O127" i="3"/>
  <c r="O128" i="3"/>
  <c r="O95" i="3"/>
  <c r="O169" i="3" s="1"/>
  <c r="J97" i="3"/>
  <c r="J98" i="3" s="1"/>
  <c r="Q95" i="3"/>
  <c r="Q169" i="3" s="1"/>
  <c r="Q128" i="3"/>
  <c r="S127" i="3"/>
  <c r="S128" i="3"/>
  <c r="S95" i="3"/>
  <c r="S169" i="3" s="1"/>
  <c r="P127" i="3"/>
  <c r="P95" i="3"/>
  <c r="P169" i="3" s="1"/>
  <c r="P128" i="3"/>
  <c r="M97" i="3"/>
  <c r="O107" i="3"/>
  <c r="V105" i="3"/>
  <c r="Q105" i="3"/>
  <c r="T127" i="3"/>
  <c r="L97" i="3"/>
  <c r="U127" i="3"/>
  <c r="U95" i="3"/>
  <c r="U169" i="3" s="1"/>
  <c r="U128" i="3"/>
  <c r="V130" i="3"/>
  <c r="V171" i="3" s="1"/>
  <c r="R130" i="3"/>
  <c r="R171" i="3" s="1"/>
  <c r="U130" i="3"/>
  <c r="U171" i="3" s="1"/>
  <c r="U145" i="3"/>
  <c r="U115" i="3" s="1"/>
  <c r="O130" i="3"/>
  <c r="O171" i="3" s="1"/>
  <c r="T130" i="3"/>
  <c r="T171" i="3" s="1"/>
  <c r="T145" i="3"/>
  <c r="T115" i="3" s="1"/>
  <c r="S130" i="3"/>
  <c r="S171" i="3" s="1"/>
  <c r="S145" i="3"/>
  <c r="S115" i="3" s="1"/>
  <c r="N130" i="3"/>
  <c r="N171" i="3" s="1"/>
  <c r="X144" i="3"/>
  <c r="M128" i="3"/>
  <c r="N128" i="3"/>
  <c r="N95" i="3"/>
  <c r="N169" i="3" s="1"/>
  <c r="M95" i="3"/>
  <c r="M169" i="3" s="1"/>
  <c r="P99" i="3"/>
  <c r="P106" i="3" s="1"/>
  <c r="P98" i="3"/>
  <c r="P102" i="3"/>
  <c r="T99" i="3"/>
  <c r="T116" i="3" s="1"/>
  <c r="T98" i="3"/>
  <c r="T102" i="3"/>
  <c r="Q107" i="3"/>
  <c r="Q111" i="3" s="1"/>
  <c r="U99" i="3"/>
  <c r="U106" i="3" s="1"/>
  <c r="U98" i="3"/>
  <c r="U102" i="3"/>
  <c r="Q127" i="3"/>
  <c r="O72" i="3"/>
  <c r="O145" i="3" s="1"/>
  <c r="V99" i="3"/>
  <c r="V106" i="3" s="1"/>
  <c r="V102" i="3"/>
  <c r="V98" i="3"/>
  <c r="N72" i="3"/>
  <c r="N145" i="3" s="1"/>
  <c r="S107" i="3"/>
  <c r="V72" i="3"/>
  <c r="V145" i="3" s="1"/>
  <c r="V115" i="3" s="1"/>
  <c r="P130" i="3"/>
  <c r="P171" i="3" s="1"/>
  <c r="R127" i="3"/>
  <c r="R107" i="3"/>
  <c r="Q130" i="3"/>
  <c r="Q171" i="3" s="1"/>
  <c r="N99" i="3"/>
  <c r="N116" i="3" s="1"/>
  <c r="N102" i="3"/>
  <c r="Q98" i="3"/>
  <c r="R99" i="3"/>
  <c r="R98" i="3"/>
  <c r="R102" i="3"/>
  <c r="P129" i="3"/>
  <c r="O98" i="3"/>
  <c r="S99" i="3"/>
  <c r="S98" i="3"/>
  <c r="S102" i="3"/>
  <c r="B97" i="3"/>
  <c r="M99" i="3"/>
  <c r="M106" i="3" s="1"/>
  <c r="J130" i="3"/>
  <c r="J171" i="3" s="1"/>
  <c r="L130" i="3"/>
  <c r="L171" i="3" s="1"/>
  <c r="M129" i="3"/>
  <c r="N127" i="3"/>
  <c r="M127" i="3"/>
  <c r="M130" i="3"/>
  <c r="M171" i="3" s="1"/>
  <c r="U129" i="3"/>
  <c r="E99" i="3"/>
  <c r="E106" i="3" s="1"/>
  <c r="E98" i="3"/>
  <c r="N129" i="3"/>
  <c r="D99" i="3"/>
  <c r="E94" i="3"/>
  <c r="D94" i="3"/>
  <c r="S129" i="3"/>
  <c r="K99" i="3"/>
  <c r="K116" i="3" s="1"/>
  <c r="I99" i="3"/>
  <c r="I116" i="3" s="1"/>
  <c r="O129" i="3"/>
  <c r="T129" i="3"/>
  <c r="V129" i="3"/>
  <c r="R129" i="3"/>
  <c r="I102" i="3"/>
  <c r="F108" i="3"/>
  <c r="K102" i="3"/>
  <c r="L98" i="3"/>
  <c r="L129" i="3"/>
  <c r="Q129" i="3"/>
  <c r="P72" i="3"/>
  <c r="P145" i="3" s="1"/>
  <c r="P107" i="3"/>
  <c r="J129" i="3"/>
  <c r="U107" i="3"/>
  <c r="B156" i="3"/>
  <c r="B154" i="3"/>
  <c r="I94" i="3"/>
  <c r="J128" i="3" s="1"/>
  <c r="G97" i="3"/>
  <c r="G94" i="3"/>
  <c r="K94" i="3"/>
  <c r="L128" i="3" s="1"/>
  <c r="H108" i="3"/>
  <c r="G108" i="3"/>
  <c r="O111" i="3"/>
  <c r="T106" i="3"/>
  <c r="S119" i="3" l="1"/>
  <c r="S117" i="3"/>
  <c r="N106" i="3"/>
  <c r="N111" i="3" s="1"/>
  <c r="N125" i="3" s="1"/>
  <c r="Q119" i="3"/>
  <c r="N115" i="3"/>
  <c r="N117" i="3"/>
  <c r="N119" i="3"/>
  <c r="O115" i="3"/>
  <c r="O117" i="3"/>
  <c r="O119" i="3"/>
  <c r="P115" i="3"/>
  <c r="P119" i="3"/>
  <c r="P117" i="3"/>
  <c r="V119" i="3"/>
  <c r="V117" i="3"/>
  <c r="R117" i="3"/>
  <c r="R119" i="3"/>
  <c r="T117" i="3"/>
  <c r="Q113" i="3"/>
  <c r="U117" i="3"/>
  <c r="T119" i="3"/>
  <c r="U119" i="3"/>
  <c r="O113" i="3"/>
  <c r="Q117" i="3"/>
  <c r="Q123" i="3" s="1"/>
  <c r="N121" i="3"/>
  <c r="N164" i="3" s="1"/>
  <c r="Q112" i="3"/>
  <c r="Q166" i="3" s="1"/>
  <c r="Q163" i="3"/>
  <c r="V111" i="3"/>
  <c r="V125" i="3" s="1"/>
  <c r="V113" i="3"/>
  <c r="T111" i="3"/>
  <c r="T113" i="3"/>
  <c r="O112" i="3"/>
  <c r="O166" i="3" s="1"/>
  <c r="O163" i="3"/>
  <c r="P111" i="3"/>
  <c r="P163" i="3" s="1"/>
  <c r="P113" i="3"/>
  <c r="U111" i="3"/>
  <c r="U125" i="3" s="1"/>
  <c r="U113" i="3"/>
  <c r="B99" i="3"/>
  <c r="J127" i="3"/>
  <c r="E95" i="3"/>
  <c r="M102" i="3"/>
  <c r="J95" i="3"/>
  <c r="J169" i="3" s="1"/>
  <c r="L127" i="3"/>
  <c r="K95" i="3"/>
  <c r="K169" i="3" s="1"/>
  <c r="K128" i="3"/>
  <c r="L95" i="3"/>
  <c r="L169" i="3" s="1"/>
  <c r="V116" i="3"/>
  <c r="V123" i="3" s="1"/>
  <c r="U116" i="3"/>
  <c r="O125" i="3"/>
  <c r="R116" i="3"/>
  <c r="R106" i="3"/>
  <c r="Q125" i="3"/>
  <c r="N98" i="3"/>
  <c r="Y99" i="3" s="1"/>
  <c r="P116" i="3"/>
  <c r="P123" i="3" s="1"/>
  <c r="S116" i="3"/>
  <c r="S106" i="3"/>
  <c r="M98" i="3"/>
  <c r="E116" i="3"/>
  <c r="K129" i="3"/>
  <c r="K127" i="3"/>
  <c r="K130" i="3"/>
  <c r="K171" i="3" s="1"/>
  <c r="I106" i="3"/>
  <c r="I129" i="3"/>
  <c r="Y129" i="3" s="1"/>
  <c r="I130" i="3"/>
  <c r="K106" i="3"/>
  <c r="K98" i="3"/>
  <c r="M116" i="3"/>
  <c r="L99" i="3"/>
  <c r="L102" i="3"/>
  <c r="J99" i="3"/>
  <c r="J106" i="3" s="1"/>
  <c r="J102" i="3"/>
  <c r="G99" i="3"/>
  <c r="G116" i="3" s="1"/>
  <c r="G102" i="3"/>
  <c r="M70" i="3"/>
  <c r="U123" i="3" l="1"/>
  <c r="Q121" i="3"/>
  <c r="N112" i="3"/>
  <c r="N166" i="3" s="1"/>
  <c r="N122" i="3"/>
  <c r="N167" i="3" s="1"/>
  <c r="N163" i="3"/>
  <c r="O123" i="3"/>
  <c r="T121" i="3"/>
  <c r="T122" i="3" s="1"/>
  <c r="T167" i="3" s="1"/>
  <c r="N113" i="3"/>
  <c r="N123" i="3"/>
  <c r="I171" i="3"/>
  <c r="Y130" i="3"/>
  <c r="O121" i="3"/>
  <c r="T123" i="3"/>
  <c r="P112" i="3"/>
  <c r="P166" i="3" s="1"/>
  <c r="U112" i="3"/>
  <c r="U166" i="3" s="1"/>
  <c r="U163" i="3"/>
  <c r="T112" i="3"/>
  <c r="T166" i="3" s="1"/>
  <c r="T163" i="3"/>
  <c r="U121" i="3"/>
  <c r="U122" i="3" s="1"/>
  <c r="S121" i="3"/>
  <c r="S122" i="3" s="1"/>
  <c r="S167" i="3" s="1"/>
  <c r="S123" i="3"/>
  <c r="R111" i="3"/>
  <c r="R125" i="3" s="1"/>
  <c r="R113" i="3"/>
  <c r="R121" i="3"/>
  <c r="R122" i="3" s="1"/>
  <c r="R167" i="3" s="1"/>
  <c r="R123" i="3"/>
  <c r="S111" i="3"/>
  <c r="S163" i="3" s="1"/>
  <c r="S113" i="3"/>
  <c r="V121" i="3"/>
  <c r="V122" i="3" s="1"/>
  <c r="V167" i="3" s="1"/>
  <c r="V112" i="3"/>
  <c r="V166" i="3" s="1"/>
  <c r="V163" i="3"/>
  <c r="P121" i="3"/>
  <c r="P122" i="3" s="1"/>
  <c r="T125" i="3"/>
  <c r="P125" i="3"/>
  <c r="N126" i="3"/>
  <c r="S164" i="3"/>
  <c r="Q122" i="3"/>
  <c r="Q164" i="3"/>
  <c r="G106" i="3"/>
  <c r="J116" i="3"/>
  <c r="L106" i="3"/>
  <c r="L116" i="3"/>
  <c r="M105" i="3"/>
  <c r="I70" i="3"/>
  <c r="M107" i="3"/>
  <c r="M113" i="3" s="1"/>
  <c r="M72" i="3"/>
  <c r="M145" i="3" s="1"/>
  <c r="M115" i="3" s="1"/>
  <c r="J70" i="3"/>
  <c r="F94" i="3"/>
  <c r="F97" i="3"/>
  <c r="K70" i="3"/>
  <c r="L66" i="3"/>
  <c r="L68" i="3" s="1"/>
  <c r="S112" i="3" l="1"/>
  <c r="S166" i="3" s="1"/>
  <c r="T164" i="3"/>
  <c r="T126" i="3"/>
  <c r="R164" i="3"/>
  <c r="S125" i="3"/>
  <c r="S126" i="3" s="1"/>
  <c r="P164" i="3"/>
  <c r="M117" i="3"/>
  <c r="M119" i="3"/>
  <c r="O122" i="3"/>
  <c r="O164" i="3"/>
  <c r="M123" i="3"/>
  <c r="V164" i="3"/>
  <c r="U164" i="3"/>
  <c r="R112" i="3"/>
  <c r="R166" i="3" s="1"/>
  <c r="R163" i="3"/>
  <c r="R126" i="3"/>
  <c r="Q126" i="3"/>
  <c r="Q167" i="3"/>
  <c r="G127" i="3"/>
  <c r="F95" i="3"/>
  <c r="P126" i="3"/>
  <c r="P167" i="3"/>
  <c r="U167" i="3"/>
  <c r="U126" i="3"/>
  <c r="V126" i="3"/>
  <c r="I72" i="3"/>
  <c r="I145" i="3" s="1"/>
  <c r="I115" i="3" s="1"/>
  <c r="F98" i="3"/>
  <c r="M111" i="3"/>
  <c r="M163" i="3" s="1"/>
  <c r="I105" i="3"/>
  <c r="F99" i="3"/>
  <c r="F106" i="3" s="1"/>
  <c r="F102" i="3"/>
  <c r="L70" i="3"/>
  <c r="I107" i="3"/>
  <c r="J105" i="3"/>
  <c r="J72" i="3"/>
  <c r="J145" i="3" s="1"/>
  <c r="J115" i="3" s="1"/>
  <c r="J107" i="3"/>
  <c r="J113" i="3" s="1"/>
  <c r="K107" i="3"/>
  <c r="K113" i="3" s="1"/>
  <c r="K72" i="3"/>
  <c r="K145" i="3" s="1"/>
  <c r="K115" i="3" s="1"/>
  <c r="K105" i="3"/>
  <c r="H97" i="3"/>
  <c r="H98" i="3" s="1"/>
  <c r="G98" i="3" s="1"/>
  <c r="E101" i="3"/>
  <c r="E70" i="3"/>
  <c r="M121" i="3" l="1"/>
  <c r="J117" i="3"/>
  <c r="I113" i="3"/>
  <c r="I117" i="3"/>
  <c r="I119" i="3"/>
  <c r="K123" i="3"/>
  <c r="O167" i="3"/>
  <c r="O126" i="3"/>
  <c r="J119" i="3"/>
  <c r="K117" i="3"/>
  <c r="K119" i="3"/>
  <c r="M122" i="3"/>
  <c r="M167" i="3" s="1"/>
  <c r="M164" i="3"/>
  <c r="I111" i="3"/>
  <c r="L107" i="3"/>
  <c r="L113" i="3" s="1"/>
  <c r="M112" i="3"/>
  <c r="M166" i="3" s="1"/>
  <c r="M125" i="3"/>
  <c r="F116" i="3"/>
  <c r="L105" i="3"/>
  <c r="F70" i="3"/>
  <c r="L72" i="3"/>
  <c r="L145" i="3" s="1"/>
  <c r="L115" i="3" s="1"/>
  <c r="K111" i="3"/>
  <c r="K163" i="3" s="1"/>
  <c r="E72" i="3"/>
  <c r="E117" i="3"/>
  <c r="E105" i="3"/>
  <c r="E115" i="3"/>
  <c r="E107" i="3"/>
  <c r="H70" i="3"/>
  <c r="J111" i="3"/>
  <c r="J163" i="3" s="1"/>
  <c r="G70" i="3"/>
  <c r="E108" i="3"/>
  <c r="E118" i="3"/>
  <c r="H94" i="3"/>
  <c r="J123" i="3" l="1"/>
  <c r="I121" i="3"/>
  <c r="I164" i="3" s="1"/>
  <c r="K121" i="3"/>
  <c r="K122" i="3" s="1"/>
  <c r="K167" i="3" s="1"/>
  <c r="I123" i="3"/>
  <c r="L117" i="3"/>
  <c r="J121" i="3"/>
  <c r="J122" i="3" s="1"/>
  <c r="J167" i="3" s="1"/>
  <c r="L119" i="3"/>
  <c r="M126" i="3"/>
  <c r="F105" i="3"/>
  <c r="I122" i="3"/>
  <c r="I167" i="3" s="1"/>
  <c r="H95" i="3"/>
  <c r="H128" i="3"/>
  <c r="I95" i="3"/>
  <c r="I169" i="3" s="1"/>
  <c r="I128" i="3"/>
  <c r="I112" i="3"/>
  <c r="I166" i="3" s="1"/>
  <c r="I163" i="3"/>
  <c r="I125" i="3"/>
  <c r="H129" i="3"/>
  <c r="H127" i="3"/>
  <c r="H130" i="3"/>
  <c r="I127" i="3"/>
  <c r="L111" i="3"/>
  <c r="L112" i="3" s="1"/>
  <c r="L166" i="3" s="1"/>
  <c r="I98" i="3"/>
  <c r="K112" i="3"/>
  <c r="K166" i="3" s="1"/>
  <c r="K125" i="3"/>
  <c r="J112" i="3"/>
  <c r="J166" i="3" s="1"/>
  <c r="J125" i="3"/>
  <c r="H99" i="3"/>
  <c r="H116" i="3" s="1"/>
  <c r="H102" i="3"/>
  <c r="F72" i="3"/>
  <c r="F117" i="3"/>
  <c r="F107" i="3"/>
  <c r="F115" i="3"/>
  <c r="E111" i="3"/>
  <c r="E163" i="3" s="1"/>
  <c r="G72" i="3"/>
  <c r="G74" i="3" s="1"/>
  <c r="H73" i="3" s="1"/>
  <c r="G117" i="3"/>
  <c r="G107" i="3"/>
  <c r="G113" i="3" s="1"/>
  <c r="G105" i="3"/>
  <c r="H72" i="3"/>
  <c r="H145" i="3" s="1"/>
  <c r="H115" i="3" s="1"/>
  <c r="H107" i="3"/>
  <c r="H105" i="3"/>
  <c r="E121" i="3"/>
  <c r="H106" i="3" l="1"/>
  <c r="H111" i="3" s="1"/>
  <c r="L121" i="3"/>
  <c r="L122" i="3" s="1"/>
  <c r="L167" i="3" s="1"/>
  <c r="K164" i="3"/>
  <c r="L123" i="3"/>
  <c r="F111" i="3"/>
  <c r="F112" i="3" s="1"/>
  <c r="H117" i="3"/>
  <c r="H121" i="3" s="1"/>
  <c r="H119" i="3"/>
  <c r="J164" i="3"/>
  <c r="H169" i="3"/>
  <c r="Z95" i="3"/>
  <c r="Y95" i="3"/>
  <c r="H171" i="3"/>
  <c r="Z98" i="3"/>
  <c r="Y98" i="3"/>
  <c r="H113" i="3"/>
  <c r="G115" i="3"/>
  <c r="G145" i="3"/>
  <c r="G119" i="3" s="1"/>
  <c r="I126" i="3"/>
  <c r="F113" i="3"/>
  <c r="J126" i="3"/>
  <c r="K126" i="3"/>
  <c r="L125" i="3"/>
  <c r="L163" i="3"/>
  <c r="F121" i="3"/>
  <c r="G111" i="3"/>
  <c r="L164" i="3" l="1"/>
  <c r="H123" i="3"/>
  <c r="F163" i="3"/>
  <c r="G121" i="3"/>
  <c r="L126" i="3"/>
  <c r="H112" i="3"/>
  <c r="H163" i="3"/>
  <c r="H122" i="3"/>
  <c r="Y122" i="3" s="1"/>
  <c r="H164" i="3"/>
  <c r="G163" i="3"/>
  <c r="G125" i="3"/>
  <c r="G126" i="3" s="1"/>
  <c r="G112" i="3"/>
  <c r="H125" i="3"/>
  <c r="Y123" i="3" l="1"/>
  <c r="Z123" i="3"/>
  <c r="H166" i="3"/>
  <c r="Y112" i="3"/>
  <c r="Z112" i="3"/>
  <c r="H167" i="3"/>
  <c r="Z122" i="3"/>
  <c r="H126" i="3"/>
  <c r="C97" i="3"/>
  <c r="X97" i="3" s="1"/>
  <c r="C94" i="3"/>
  <c r="C95" i="3" l="1"/>
  <c r="D95" i="3"/>
  <c r="C99" i="3"/>
  <c r="C98" i="3"/>
  <c r="D98" i="3"/>
</calcChain>
</file>

<file path=xl/sharedStrings.xml><?xml version="1.0" encoding="utf-8"?>
<sst xmlns="http://schemas.openxmlformats.org/spreadsheetml/2006/main" count="151" uniqueCount="117">
  <si>
    <t>Cash and Investments</t>
  </si>
  <si>
    <t>Receivables</t>
  </si>
  <si>
    <t>Tax Recievable</t>
  </si>
  <si>
    <t>Deferred Taxes</t>
  </si>
  <si>
    <t>Other</t>
  </si>
  <si>
    <t>Property, Plant and Equipment</t>
  </si>
  <si>
    <t>Goodwill</t>
  </si>
  <si>
    <t>Intangible Assets</t>
  </si>
  <si>
    <t>Depreciation</t>
  </si>
  <si>
    <t>Gross PP&amp;E</t>
  </si>
  <si>
    <t>Total Assets</t>
  </si>
  <si>
    <t>Liabilities</t>
  </si>
  <si>
    <t>Accounts Payable</t>
  </si>
  <si>
    <t>Accuals</t>
  </si>
  <si>
    <t>Other Accruals</t>
  </si>
  <si>
    <t>Accrued Revenue Share</t>
  </si>
  <si>
    <t>Income Tax Payable</t>
  </si>
  <si>
    <t>Current Equipment Leases</t>
  </si>
  <si>
    <t>Long Term Equipment Leases</t>
  </si>
  <si>
    <t>Deferred Revenues</t>
  </si>
  <si>
    <t>Liability for Stock Options</t>
  </si>
  <si>
    <t>Other Long Term Liabilities</t>
  </si>
  <si>
    <t>Reedeemable Convertible Warrant</t>
  </si>
  <si>
    <t>Convertible Preferred</t>
  </si>
  <si>
    <t>Class A &amp; B</t>
  </si>
  <si>
    <t>Paid In Capital</t>
  </si>
  <si>
    <t>Note Receivable from Shareholder</t>
  </si>
  <si>
    <t>Other OCI</t>
  </si>
  <si>
    <t>Retained Earnings</t>
  </si>
  <si>
    <t>Defered Stock Compensation</t>
  </si>
  <si>
    <t>Total</t>
  </si>
  <si>
    <t>Debt</t>
  </si>
  <si>
    <t>Equity</t>
  </si>
  <si>
    <t>Google</t>
  </si>
  <si>
    <t>Revenues</t>
  </si>
  <si>
    <t>Cost of Revenues</t>
  </si>
  <si>
    <t>R&amp;D</t>
  </si>
  <si>
    <t>Sales and Marketing</t>
  </si>
  <si>
    <t>G&amp;A</t>
  </si>
  <si>
    <t>Total Costs</t>
  </si>
  <si>
    <t>Interest Income</t>
  </si>
  <si>
    <t>Interest Expense</t>
  </si>
  <si>
    <t>Intangible Amortization</t>
  </si>
  <si>
    <t>Interest Rate</t>
  </si>
  <si>
    <t>V Formula</t>
  </si>
  <si>
    <t>Sales/Investment</t>
  </si>
  <si>
    <t>Operating Profit Margin</t>
  </si>
  <si>
    <t>% Funded with Debt</t>
  </si>
  <si>
    <t>CapEx</t>
  </si>
  <si>
    <t>Current Pre-Tax ROE</t>
  </si>
  <si>
    <t>Nonrecurring</t>
  </si>
  <si>
    <t>IPO</t>
  </si>
  <si>
    <t>Shares Outstanding</t>
  </si>
  <si>
    <t>Class A</t>
  </si>
  <si>
    <t>Class B</t>
  </si>
  <si>
    <t>Sergey Brin</t>
  </si>
  <si>
    <t>Larry Page</t>
  </si>
  <si>
    <t xml:space="preserve">   Value</t>
  </si>
  <si>
    <t>Date</t>
  </si>
  <si>
    <t>Close</t>
  </si>
  <si>
    <t>Total Shares</t>
  </si>
  <si>
    <t>Income Taxes</t>
  </si>
  <si>
    <t>Net Income</t>
  </si>
  <si>
    <t>Non Marketable Equity Securities</t>
  </si>
  <si>
    <t>Equity Based Compensation</t>
  </si>
  <si>
    <t>Short Term Borrowings</t>
  </si>
  <si>
    <t>Securities Lending Payable</t>
  </si>
  <si>
    <t>Long Term Debt</t>
  </si>
  <si>
    <t>Class C</t>
  </si>
  <si>
    <t>Inventory</t>
  </si>
  <si>
    <t>Pre-Tax Cash Income</t>
  </si>
  <si>
    <t>Pre-Tax Operating Margin</t>
  </si>
  <si>
    <t>Sergey Brin Share Sales Proceed</t>
  </si>
  <si>
    <t>Larry Page Share Sales Proceeds</t>
  </si>
  <si>
    <t>New Stock Issuance</t>
  </si>
  <si>
    <t>Market ROE</t>
  </si>
  <si>
    <t>Market V Formula</t>
  </si>
  <si>
    <t>($000,000's)</t>
  </si>
  <si>
    <t>Non-Interest Paying Liabilities</t>
  </si>
  <si>
    <t>Net Pre-Tax Investment Funded with Equity and Debt</t>
  </si>
  <si>
    <t>Pre-Tax Cash Assets</t>
  </si>
  <si>
    <t>Price/Earnings Multiple</t>
  </si>
  <si>
    <t>GOOG</t>
  </si>
  <si>
    <t>GOOGL</t>
  </si>
  <si>
    <t>x</t>
  </si>
  <si>
    <t xml:space="preserve"> Class A&amp;B Share Price</t>
  </si>
  <si>
    <t>Class A&amp;B Equity Value</t>
  </si>
  <si>
    <t>Class C Equity Value</t>
  </si>
  <si>
    <t xml:space="preserve"> Class C Share Price</t>
  </si>
  <si>
    <t>TOTAL EQUITY VALUE</t>
  </si>
  <si>
    <t>Income Tax Rate</t>
  </si>
  <si>
    <t>After Tax ROE</t>
  </si>
  <si>
    <t>After Tax Market ROE</t>
  </si>
  <si>
    <t>Cash Flow/Equity Value x V Formula</t>
  </si>
  <si>
    <t>Cash Flow Growth (Appreciation)</t>
  </si>
  <si>
    <t>Price/Earnings ex Non Rec.</t>
  </si>
  <si>
    <t>Right to Use Assets</t>
  </si>
  <si>
    <t>Aug. IPO</t>
  </si>
  <si>
    <t>Average</t>
  </si>
  <si>
    <t>Median</t>
  </si>
  <si>
    <t>Growth</t>
  </si>
  <si>
    <t>Growth Before Non-Recurring</t>
  </si>
  <si>
    <t>Current After Tax ROE</t>
  </si>
  <si>
    <t>Earnings Growth</t>
  </si>
  <si>
    <t>Market Current Pre-Tax ROE</t>
  </si>
  <si>
    <t>Market Current After Tax ROE</t>
  </si>
  <si>
    <t>Growth Per Share</t>
  </si>
  <si>
    <t>After Tax ROE w/o Excess Cash</t>
  </si>
  <si>
    <t>After Tax Market ROE w/o Excess Cash</t>
  </si>
  <si>
    <t>Equity Market Value Added</t>
  </si>
  <si>
    <t>IPO Proceeds</t>
  </si>
  <si>
    <t>Total Equity</t>
  </si>
  <si>
    <t>New Shares</t>
  </si>
  <si>
    <t>Price Change</t>
  </si>
  <si>
    <t>Chapter Eleven Illustration</t>
  </si>
  <si>
    <t>Share price increase multiple since IPO</t>
  </si>
  <si>
    <t>15 Year Compound Growth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</si>
</sst>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$-409]#,##0_);[Red]\([$$-409]#,##0\)"/>
    <numFmt numFmtId="167" formatCode="&quot;$&quot;#,##0"/>
    <numFmt numFmtId="168" formatCode="#,##0.00\x"/>
    <numFmt numFmtId="169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48"/>
      <color theme="1"/>
      <name val="Arial"/>
      <family val="2"/>
    </font>
    <font>
      <sz val="16"/>
      <color theme="1"/>
      <name val="Arial"/>
      <family val="2"/>
    </font>
    <font>
      <b/>
      <sz val="2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>
      <alignment vertical="top"/>
    </xf>
  </cellStyleXfs>
  <cellXfs count="65">
    <xf numFmtId="0" fontId="0" fillId="0" borderId="0" xfId="0"/>
    <xf numFmtId="15" fontId="0" fillId="0" borderId="0" xfId="0" applyNumberFormat="1"/>
    <xf numFmtId="164" fontId="0" fillId="0" borderId="0" xfId="2" applyNumberFormat="1" applyFont="1"/>
    <xf numFmtId="43" fontId="0" fillId="0" borderId="0" xfId="1" applyFont="1"/>
    <xf numFmtId="164" fontId="0" fillId="0" borderId="0" xfId="0" applyNumberFormat="1"/>
    <xf numFmtId="10" fontId="0" fillId="0" borderId="0" xfId="2" applyNumberFormat="1" applyFont="1"/>
    <xf numFmtId="165" fontId="0" fillId="0" borderId="0" xfId="1" applyNumberFormat="1" applyFont="1"/>
    <xf numFmtId="166" fontId="0" fillId="0" borderId="0" xfId="3" applyNumberFormat="1" applyFon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43" fontId="0" fillId="0" borderId="0" xfId="1" applyNumberFormat="1" applyFont="1"/>
    <xf numFmtId="14" fontId="0" fillId="0" borderId="0" xfId="0" applyNumberFormat="1"/>
    <xf numFmtId="165" fontId="0" fillId="0" borderId="0" xfId="0" applyNumberFormat="1"/>
    <xf numFmtId="165" fontId="0" fillId="2" borderId="0" xfId="1" applyNumberFormat="1" applyFont="1" applyFill="1"/>
    <xf numFmtId="165" fontId="0" fillId="0" borderId="0" xfId="1" applyNumberFormat="1" applyFont="1" applyFill="1"/>
    <xf numFmtId="1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7" fontId="0" fillId="0" borderId="0" xfId="1" applyNumberFormat="1" applyFont="1"/>
    <xf numFmtId="167" fontId="0" fillId="0" borderId="0" xfId="0" applyNumberFormat="1"/>
    <xf numFmtId="167" fontId="0" fillId="0" borderId="0" xfId="1" applyNumberFormat="1" applyFont="1"/>
    <xf numFmtId="0" fontId="2" fillId="0" borderId="0" xfId="0" applyFont="1"/>
    <xf numFmtId="0" fontId="4" fillId="0" borderId="0" xfId="0" applyFont="1"/>
    <xf numFmtId="14" fontId="0" fillId="2" borderId="0" xfId="0" applyNumberFormat="1" applyFill="1"/>
    <xf numFmtId="10" fontId="5" fillId="0" borderId="0" xfId="2" applyNumberFormat="1" applyFont="1"/>
    <xf numFmtId="0" fontId="0" fillId="3" borderId="0" xfId="0" applyFill="1"/>
    <xf numFmtId="166" fontId="0" fillId="3" borderId="0" xfId="3" applyNumberFormat="1" applyFont="1" applyFill="1"/>
    <xf numFmtId="165" fontId="0" fillId="3" borderId="0" xfId="1" applyNumberFormat="1" applyFont="1" applyFill="1"/>
    <xf numFmtId="164" fontId="0" fillId="3" borderId="0" xfId="2" applyNumberFormat="1" applyFont="1" applyFill="1"/>
    <xf numFmtId="164" fontId="3" fillId="3" borderId="0" xfId="2" applyNumberFormat="1" applyFont="1" applyFill="1"/>
    <xf numFmtId="164" fontId="0" fillId="3" borderId="0" xfId="0" applyNumberFormat="1" applyFill="1"/>
    <xf numFmtId="0" fontId="0" fillId="4" borderId="0" xfId="0" applyFill="1"/>
    <xf numFmtId="10" fontId="0" fillId="4" borderId="0" xfId="2" applyNumberFormat="1" applyFont="1" applyFill="1"/>
    <xf numFmtId="0" fontId="0" fillId="0" borderId="2" xfId="0" applyBorder="1"/>
    <xf numFmtId="0" fontId="0" fillId="0" borderId="3" xfId="0" applyBorder="1"/>
    <xf numFmtId="168" fontId="0" fillId="0" borderId="3" xfId="1" applyNumberFormat="1" applyFont="1" applyBorder="1"/>
    <xf numFmtId="168" fontId="0" fillId="0" borderId="4" xfId="1" applyNumberFormat="1" applyFont="1" applyBorder="1"/>
    <xf numFmtId="0" fontId="0" fillId="0" borderId="5" xfId="0" applyBorder="1"/>
    <xf numFmtId="0" fontId="0" fillId="0" borderId="1" xfId="0" applyBorder="1"/>
    <xf numFmtId="168" fontId="0" fillId="0" borderId="1" xfId="1" applyNumberFormat="1" applyFont="1" applyBorder="1"/>
    <xf numFmtId="168" fontId="0" fillId="0" borderId="6" xfId="1" applyNumberFormat="1" applyFont="1" applyBorder="1"/>
    <xf numFmtId="0" fontId="0" fillId="5" borderId="0" xfId="0" applyFill="1"/>
    <xf numFmtId="0" fontId="0" fillId="6" borderId="0" xfId="0" applyFill="1"/>
    <xf numFmtId="10" fontId="0" fillId="6" borderId="0" xfId="2" applyNumberFormat="1" applyFont="1" applyFill="1"/>
    <xf numFmtId="166" fontId="0" fillId="5" borderId="0" xfId="3" applyNumberFormat="1" applyFont="1" applyFill="1"/>
    <xf numFmtId="169" fontId="5" fillId="0" borderId="0" xfId="1" applyNumberFormat="1" applyFont="1"/>
    <xf numFmtId="164" fontId="0" fillId="7" borderId="0" xfId="2" applyNumberFormat="1" applyFont="1" applyFill="1"/>
    <xf numFmtId="166" fontId="0" fillId="0" borderId="0" xfId="0" applyNumberFormat="1"/>
    <xf numFmtId="10" fontId="0" fillId="0" borderId="0" xfId="0" applyNumberFormat="1"/>
    <xf numFmtId="165" fontId="1" fillId="0" borderId="0" xfId="1" applyNumberFormat="1" applyFont="1"/>
    <xf numFmtId="14" fontId="0" fillId="0" borderId="0" xfId="0" applyNumberFormat="1" applyAlignment="1">
      <alignment horizontal="center"/>
    </xf>
    <xf numFmtId="168" fontId="0" fillId="0" borderId="0" xfId="0" applyNumberFormat="1"/>
    <xf numFmtId="164" fontId="3" fillId="0" borderId="0" xfId="2" applyNumberFormat="1" applyFont="1"/>
    <xf numFmtId="43" fontId="5" fillId="0" borderId="0" xfId="1" applyFont="1"/>
    <xf numFmtId="164" fontId="0" fillId="2" borderId="0" xfId="2" applyNumberFormat="1" applyFont="1" applyFill="1"/>
    <xf numFmtId="0" fontId="0" fillId="0" borderId="0" xfId="0" applyFill="1"/>
    <xf numFmtId="164" fontId="0" fillId="0" borderId="0" xfId="2" applyNumberFormat="1" applyFont="1" applyFill="1"/>
    <xf numFmtId="166" fontId="0" fillId="0" borderId="0" xfId="0" applyNumberFormat="1" applyFill="1"/>
    <xf numFmtId="0" fontId="0" fillId="0" borderId="1" xfId="0" applyBorder="1" applyAlignment="1"/>
    <xf numFmtId="168" fontId="0" fillId="7" borderId="0" xfId="0" applyNumberFormat="1" applyFill="1"/>
    <xf numFmtId="0" fontId="0" fillId="8" borderId="0" xfId="0" applyFill="1"/>
    <xf numFmtId="0" fontId="7" fillId="8" borderId="0" xfId="0" applyFont="1" applyFill="1"/>
    <xf numFmtId="0" fontId="8" fillId="8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</cellXfs>
  <cellStyles count="5">
    <cellStyle name="Comma" xfId="1" builtinId="3"/>
    <cellStyle name="Currency" xfId="3" builtinId="4"/>
    <cellStyle name="Normal" xfId="0" builtinId="0"/>
    <cellStyle name="Normal 2" xfId="4" xr:uid="{E75E3E27-05F3-4C47-A9B2-D980C2F84EF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Recebues</a:t>
            </a:r>
            <a:r>
              <a:rPr lang="en-US" baseline="0"/>
              <a:t> &amp; Pre-Tax Cash Income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377809762847886"/>
          <c:y val="0.1568292505103529"/>
          <c:w val="0.79765440301679258"/>
          <c:h val="0.67142862350539512"/>
        </c:manualLayout>
      </c:layout>
      <c:lineChart>
        <c:grouping val="standard"/>
        <c:varyColors val="0"/>
        <c:ser>
          <c:idx val="2"/>
          <c:order val="0"/>
          <c:tx>
            <c:v>Revenues</c:v>
          </c:tx>
          <c:marker>
            <c:symbol val="none"/>
          </c:marker>
          <c:cat>
            <c:numRef>
              <c:f>'Google V Formula Output'!$E$10:$W$10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 formatCode="d\-mmm">
                  <c:v>38168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'Google V Formula Output'!$E$76:$W$76</c:f>
              <c:numCache>
                <c:formatCode>_(* #,##0_);_(* \(#,##0\);_(* "-"??_);_(@_)</c:formatCode>
                <c:ptCount val="19"/>
                <c:pt idx="0">
                  <c:v>439.50799999999998</c:v>
                </c:pt>
                <c:pt idx="1">
                  <c:v>1465.934</c:v>
                </c:pt>
                <c:pt idx="2">
                  <c:v>1351.835</c:v>
                </c:pt>
                <c:pt idx="3">
                  <c:v>3189.223</c:v>
                </c:pt>
                <c:pt idx="4">
                  <c:v>6138.56</c:v>
                </c:pt>
                <c:pt idx="5">
                  <c:v>10604.916999999999</c:v>
                </c:pt>
                <c:pt idx="6">
                  <c:v>16593.986000000001</c:v>
                </c:pt>
                <c:pt idx="7">
                  <c:v>21795.55</c:v>
                </c:pt>
                <c:pt idx="8">
                  <c:v>23650.562999999998</c:v>
                </c:pt>
                <c:pt idx="9" formatCode="[$$-409]#,##0_);[Red]\([$$-409]#,##0\)">
                  <c:v>29321</c:v>
                </c:pt>
                <c:pt idx="10" formatCode="[$$-409]#,##0_);[Red]\([$$-409]#,##0\)">
                  <c:v>37905</c:v>
                </c:pt>
                <c:pt idx="11" formatCode="[$$-409]#,##0_);[Red]\([$$-409]#,##0\)">
                  <c:v>50175</c:v>
                </c:pt>
                <c:pt idx="12" formatCode="[$$-409]#,##0_);[Red]\([$$-409]#,##0\)">
                  <c:v>59825</c:v>
                </c:pt>
                <c:pt idx="13" formatCode="[$$-409]#,##0_);[Red]\([$$-409]#,##0\)">
                  <c:v>66001</c:v>
                </c:pt>
                <c:pt idx="14" formatCode="[$$-409]#,##0_);[Red]\([$$-409]#,##0\)">
                  <c:v>74989</c:v>
                </c:pt>
                <c:pt idx="15" formatCode="[$$-409]#,##0_);[Red]\([$$-409]#,##0\)">
                  <c:v>90272</c:v>
                </c:pt>
                <c:pt idx="16" formatCode="[$$-409]#,##0_);[Red]\([$$-409]#,##0\)">
                  <c:v>110855</c:v>
                </c:pt>
                <c:pt idx="17" formatCode="[$$-409]#,##0_);[Red]\([$$-409]#,##0\)">
                  <c:v>136819</c:v>
                </c:pt>
                <c:pt idx="18" formatCode="[$$-409]#,##0_);[Red]\([$$-409]#,##0\)">
                  <c:v>161857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92-4600-A18C-1C9561854175}"/>
            </c:ext>
          </c:extLst>
        </c:ser>
        <c:ser>
          <c:idx val="3"/>
          <c:order val="1"/>
          <c:tx>
            <c:v>Pre-Tax Cash Income</c:v>
          </c:tx>
          <c:spPr>
            <a:ln w="381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'Google V Formula Output'!$E$10:$W$10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 formatCode="d\-mmm">
                  <c:v>38168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'Google V Formula Output'!$E$97:$W$97</c:f>
              <c:numCache>
                <c:formatCode>[$$-409]#,##0_);[Red]\([$$-409]#,##0\)</c:formatCode>
                <c:ptCount val="19"/>
                <c:pt idx="0">
                  <c:v>224.77600000000001</c:v>
                </c:pt>
                <c:pt idx="1">
                  <c:v>626.19999999999993</c:v>
                </c:pt>
                <c:pt idx="2">
                  <c:v>534.34699999999998</c:v>
                </c:pt>
                <c:pt idx="3">
                  <c:v>1027.338</c:v>
                </c:pt>
                <c:pt idx="4">
                  <c:v>2049.9179999999997</c:v>
                </c:pt>
                <c:pt idx="5">
                  <c:v>4104.4849999999997</c:v>
                </c:pt>
                <c:pt idx="6">
                  <c:v>6040.0240000000013</c:v>
                </c:pt>
                <c:pt idx="7">
                  <c:v>7941.2679999999991</c:v>
                </c:pt>
                <c:pt idx="8">
                  <c:v>9208.81</c:v>
                </c:pt>
                <c:pt idx="9">
                  <c:v>11277</c:v>
                </c:pt>
                <c:pt idx="10">
                  <c:v>14062</c:v>
                </c:pt>
                <c:pt idx="11">
                  <c:v>16442</c:v>
                </c:pt>
                <c:pt idx="12">
                  <c:v>19496</c:v>
                </c:pt>
                <c:pt idx="13">
                  <c:v>23186</c:v>
                </c:pt>
                <c:pt idx="14">
                  <c:v>26614</c:v>
                </c:pt>
                <c:pt idx="15">
                  <c:v>32325</c:v>
                </c:pt>
                <c:pt idx="16">
                  <c:v>29992</c:v>
                </c:pt>
                <c:pt idx="17">
                  <c:v>54195</c:v>
                </c:pt>
                <c:pt idx="18">
                  <c:v>83551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092-4600-A18C-1C9561854175}"/>
            </c:ext>
          </c:extLst>
        </c:ser>
        <c:ser>
          <c:idx val="0"/>
          <c:order val="2"/>
          <c:tx>
            <c:v>Revenues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'Google V Formula Output'!$E$10:$W$10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 formatCode="d\-mmm">
                  <c:v>38168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'Google V Formula Output'!$E$76:$W$76</c:f>
              <c:numCache>
                <c:formatCode>_(* #,##0_);_(* \(#,##0\);_(* "-"??_);_(@_)</c:formatCode>
                <c:ptCount val="19"/>
                <c:pt idx="0">
                  <c:v>439.50799999999998</c:v>
                </c:pt>
                <c:pt idx="1">
                  <c:v>1465.934</c:v>
                </c:pt>
                <c:pt idx="2">
                  <c:v>1351.835</c:v>
                </c:pt>
                <c:pt idx="3">
                  <c:v>3189.223</c:v>
                </c:pt>
                <c:pt idx="4">
                  <c:v>6138.56</c:v>
                </c:pt>
                <c:pt idx="5">
                  <c:v>10604.916999999999</c:v>
                </c:pt>
                <c:pt idx="6">
                  <c:v>16593.986000000001</c:v>
                </c:pt>
                <c:pt idx="7">
                  <c:v>21795.55</c:v>
                </c:pt>
                <c:pt idx="8">
                  <c:v>23650.562999999998</c:v>
                </c:pt>
                <c:pt idx="9" formatCode="[$$-409]#,##0_);[Red]\([$$-409]#,##0\)">
                  <c:v>29321</c:v>
                </c:pt>
                <c:pt idx="10" formatCode="[$$-409]#,##0_);[Red]\([$$-409]#,##0\)">
                  <c:v>37905</c:v>
                </c:pt>
                <c:pt idx="11" formatCode="[$$-409]#,##0_);[Red]\([$$-409]#,##0\)">
                  <c:v>50175</c:v>
                </c:pt>
                <c:pt idx="12" formatCode="[$$-409]#,##0_);[Red]\([$$-409]#,##0\)">
                  <c:v>59825</c:v>
                </c:pt>
                <c:pt idx="13" formatCode="[$$-409]#,##0_);[Red]\([$$-409]#,##0\)">
                  <c:v>66001</c:v>
                </c:pt>
                <c:pt idx="14" formatCode="[$$-409]#,##0_);[Red]\([$$-409]#,##0\)">
                  <c:v>74989</c:v>
                </c:pt>
                <c:pt idx="15" formatCode="[$$-409]#,##0_);[Red]\([$$-409]#,##0\)">
                  <c:v>90272</c:v>
                </c:pt>
                <c:pt idx="16" formatCode="[$$-409]#,##0_);[Red]\([$$-409]#,##0\)">
                  <c:v>110855</c:v>
                </c:pt>
                <c:pt idx="17" formatCode="[$$-409]#,##0_);[Red]\([$$-409]#,##0\)">
                  <c:v>136819</c:v>
                </c:pt>
                <c:pt idx="18" formatCode="[$$-409]#,##0_);[Red]\([$$-409]#,##0\)">
                  <c:v>161857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2-4600-A18C-1C9561854175}"/>
            </c:ext>
          </c:extLst>
        </c:ser>
        <c:ser>
          <c:idx val="1"/>
          <c:order val="3"/>
          <c:tx>
            <c:v>Pre-Tax Cash Income</c:v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'Google V Formula Output'!$E$10:$W$10</c:f>
              <c:numCache>
                <c:formatCode>General</c:formatCode>
                <c:ptCount val="19"/>
                <c:pt idx="0">
                  <c:v>2002</c:v>
                </c:pt>
                <c:pt idx="1">
                  <c:v>2003</c:v>
                </c:pt>
                <c:pt idx="2" formatCode="d\-mmm">
                  <c:v>38168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</c:numCache>
            </c:numRef>
          </c:cat>
          <c:val>
            <c:numRef>
              <c:f>'Google V Formula Output'!$E$97:$W$97</c:f>
              <c:numCache>
                <c:formatCode>[$$-409]#,##0_);[Red]\([$$-409]#,##0\)</c:formatCode>
                <c:ptCount val="19"/>
                <c:pt idx="0">
                  <c:v>224.77600000000001</c:v>
                </c:pt>
                <c:pt idx="1">
                  <c:v>626.19999999999993</c:v>
                </c:pt>
                <c:pt idx="2">
                  <c:v>534.34699999999998</c:v>
                </c:pt>
                <c:pt idx="3">
                  <c:v>1027.338</c:v>
                </c:pt>
                <c:pt idx="4">
                  <c:v>2049.9179999999997</c:v>
                </c:pt>
                <c:pt idx="5">
                  <c:v>4104.4849999999997</c:v>
                </c:pt>
                <c:pt idx="6">
                  <c:v>6040.0240000000013</c:v>
                </c:pt>
                <c:pt idx="7">
                  <c:v>7941.2679999999991</c:v>
                </c:pt>
                <c:pt idx="8">
                  <c:v>9208.81</c:v>
                </c:pt>
                <c:pt idx="9">
                  <c:v>11277</c:v>
                </c:pt>
                <c:pt idx="10">
                  <c:v>14062</c:v>
                </c:pt>
                <c:pt idx="11">
                  <c:v>16442</c:v>
                </c:pt>
                <c:pt idx="12">
                  <c:v>19496</c:v>
                </c:pt>
                <c:pt idx="13">
                  <c:v>23186</c:v>
                </c:pt>
                <c:pt idx="14">
                  <c:v>26614</c:v>
                </c:pt>
                <c:pt idx="15">
                  <c:v>32325</c:v>
                </c:pt>
                <c:pt idx="16">
                  <c:v>29992</c:v>
                </c:pt>
                <c:pt idx="17">
                  <c:v>54195</c:v>
                </c:pt>
                <c:pt idx="18">
                  <c:v>83551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92-4600-A18C-1C9561854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100432"/>
        <c:axId val="889093544"/>
      </c:lineChart>
      <c:catAx>
        <c:axId val="8891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093544"/>
        <c:crosses val="autoZero"/>
        <c:auto val="1"/>
        <c:lblAlgn val="ctr"/>
        <c:lblOffset val="100"/>
        <c:noMultiLvlLbl val="0"/>
      </c:catAx>
      <c:valAx>
        <c:axId val="889093544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 sz="1000" b="0"/>
                  <a:t>Revenues and Income</a:t>
                </a:r>
                <a:r>
                  <a:rPr lang="en-US" sz="900" b="0" i="1"/>
                  <a:t> ($000,000's)</a:t>
                </a:r>
              </a:p>
            </c:rich>
          </c:tx>
          <c:layout>
            <c:manualLayout>
              <c:xMode val="edge"/>
              <c:yMode val="edge"/>
              <c:x val="1.9376268475201467E-2"/>
              <c:y val="0.13797355310795151"/>
            </c:manualLayout>
          </c:layout>
          <c:overlay val="0"/>
        </c:title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100432"/>
        <c:crosses val="autoZero"/>
        <c:crossBetween val="between"/>
        <c:majorUnit val="20000"/>
      </c:valAx>
    </c:plotArea>
    <c:legend>
      <c:legendPos val="t"/>
      <c:layout>
        <c:manualLayout>
          <c:xMode val="edge"/>
          <c:yMode val="edge"/>
          <c:x val="0.16054166728704794"/>
          <c:y val="0.18023478813567084"/>
          <c:w val="0.6043916617860783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1116244766926"/>
          <c:y val="0.1568292505103529"/>
          <c:w val="0.83602134443938314"/>
          <c:h val="0.67142862350539512"/>
        </c:manualLayout>
      </c:layou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00432"/>
        <c:axId val="889093544"/>
      </c:lineChart>
      <c:catAx>
        <c:axId val="8891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093544"/>
        <c:crosses val="autoZero"/>
        <c:auto val="1"/>
        <c:lblAlgn val="ctr"/>
        <c:lblOffset val="100"/>
        <c:noMultiLvlLbl val="0"/>
      </c:catAx>
      <c:valAx>
        <c:axId val="889093544"/>
        <c:scaling>
          <c:orientation val="minMax"/>
          <c:max val="16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100432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15954100778725"/>
          <c:y val="0.24537037037037038"/>
          <c:w val="0.60439166178607839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After-Tax ROE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541116244766926"/>
          <c:y val="0.1568292505103529"/>
          <c:w val="0.83602134443938314"/>
          <c:h val="0.67142862350539512"/>
        </c:manualLayout>
      </c:layout>
      <c:lineChart>
        <c:grouping val="standard"/>
        <c:varyColors val="0"/>
        <c:ser>
          <c:idx val="1"/>
          <c:order val="0"/>
          <c:tx>
            <c:v>Current After Tax ROE</c:v>
          </c:tx>
          <c:spPr>
            <a:ln w="381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'Google V Formula Output'!$F$10:$W$10</c:f>
              <c:numCache>
                <c:formatCode>d\-mmm</c:formatCode>
                <c:ptCount val="18"/>
                <c:pt idx="0" formatCode="General">
                  <c:v>2003</c:v>
                </c:pt>
                <c:pt idx="1">
                  <c:v>38168</c:v>
                </c:pt>
                <c:pt idx="2" formatCode="General">
                  <c:v>2004</c:v>
                </c:pt>
                <c:pt idx="3" formatCode="General">
                  <c:v>2005</c:v>
                </c:pt>
                <c:pt idx="4" formatCode="General">
                  <c:v>2006</c:v>
                </c:pt>
                <c:pt idx="5" formatCode="General">
                  <c:v>2007</c:v>
                </c:pt>
                <c:pt idx="6" formatCode="General">
                  <c:v>2008</c:v>
                </c:pt>
                <c:pt idx="7" formatCode="General">
                  <c:v>2009</c:v>
                </c:pt>
                <c:pt idx="8" formatCode="General">
                  <c:v>2010</c:v>
                </c:pt>
                <c:pt idx="9" formatCode="General">
                  <c:v>2011</c:v>
                </c:pt>
                <c:pt idx="10" formatCode="General">
                  <c:v>2012</c:v>
                </c:pt>
                <c:pt idx="11" formatCode="General">
                  <c:v>2013</c:v>
                </c:pt>
                <c:pt idx="12" formatCode="General">
                  <c:v>2014</c:v>
                </c:pt>
                <c:pt idx="13" formatCode="General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'Google V Formula Output'!$F$112:$W$112</c:f>
              <c:numCache>
                <c:formatCode>0.00%</c:formatCode>
                <c:ptCount val="18"/>
                <c:pt idx="0">
                  <c:v>0.53250035587412647</c:v>
                </c:pt>
                <c:pt idx="1">
                  <c:v>0.51162695765141619</c:v>
                </c:pt>
                <c:pt idx="2">
                  <c:v>0.23965732841748924</c:v>
                </c:pt>
                <c:pt idx="3">
                  <c:v>0.12533491239945918</c:v>
                </c:pt>
                <c:pt idx="4">
                  <c:v>0.16105016350732346</c:v>
                </c:pt>
                <c:pt idx="5">
                  <c:v>0.17190895425867905</c:v>
                </c:pt>
                <c:pt idx="6">
                  <c:v>0.18577947952126386</c:v>
                </c:pt>
                <c:pt idx="7">
                  <c:v>0.16869588695113896</c:v>
                </c:pt>
                <c:pt idx="8">
                  <c:v>0.18092316698301988</c:v>
                </c:pt>
                <c:pt idx="9">
                  <c:v>0.16870851544881285</c:v>
                </c:pt>
                <c:pt idx="10">
                  <c:v>0.16331588768065064</c:v>
                </c:pt>
                <c:pt idx="11">
                  <c:v>0.16650056415491105</c:v>
                </c:pt>
                <c:pt idx="12">
                  <c:v>0.16015567857936525</c:v>
                </c:pt>
                <c:pt idx="13">
                  <c:v>0.16388378563852388</c:v>
                </c:pt>
                <c:pt idx="14">
                  <c:v>0.15845409820650971</c:v>
                </c:pt>
                <c:pt idx="15">
                  <c:v>7.409323645092708E-2</c:v>
                </c:pt>
                <c:pt idx="16">
                  <c:v>0.21705328905401811</c:v>
                </c:pt>
                <c:pt idx="17">
                  <c:v>0.32098390017466588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E28-4972-9622-C27A7EFA1E38}"/>
            </c:ext>
          </c:extLst>
        </c:ser>
        <c:ser>
          <c:idx val="0"/>
          <c:order val="1"/>
          <c:tx>
            <c:v>Adjusted for Excess Cash</c:v>
          </c:tx>
          <c:spPr>
            <a:ln w="38100"/>
          </c:spPr>
          <c:marker>
            <c:symbol val="none"/>
          </c:marker>
          <c:val>
            <c:numRef>
              <c:f>'Google V Formula Output'!$F$113:$W$113</c:f>
              <c:numCache>
                <c:formatCode>0.00%</c:formatCode>
                <c:ptCount val="18"/>
                <c:pt idx="0">
                  <c:v>1.0110385245567286</c:v>
                </c:pt>
                <c:pt idx="1">
                  <c:v>0.58107563963974662</c:v>
                </c:pt>
                <c:pt idx="2">
                  <c:v>0.37544885794578692</c:v>
                </c:pt>
                <c:pt idx="3">
                  <c:v>0.2405141687886713</c:v>
                </c:pt>
                <c:pt idx="4">
                  <c:v>0.38917853258840551</c:v>
                </c:pt>
                <c:pt idx="5">
                  <c:v>0.43454633708977286</c:v>
                </c:pt>
                <c:pt idx="6">
                  <c:v>0.44195304316494577</c:v>
                </c:pt>
                <c:pt idx="7">
                  <c:v>0.36293770050169233</c:v>
                </c:pt>
                <c:pt idx="8">
                  <c:v>0.45575073221923357</c:v>
                </c:pt>
                <c:pt idx="9">
                  <c:v>0.47098218938466824</c:v>
                </c:pt>
                <c:pt idx="10">
                  <c:v>0.45889382550246671</c:v>
                </c:pt>
                <c:pt idx="11">
                  <c:v>0.39190183824015912</c:v>
                </c:pt>
                <c:pt idx="12">
                  <c:v>0.39819635115775553</c:v>
                </c:pt>
                <c:pt idx="13">
                  <c:v>0.38002471176474123</c:v>
                </c:pt>
                <c:pt idx="14">
                  <c:v>0.36234528766086299</c:v>
                </c:pt>
                <c:pt idx="15">
                  <c:v>0.28936491072441639</c:v>
                </c:pt>
                <c:pt idx="16">
                  <c:v>0.46996917068231331</c:v>
                </c:pt>
                <c:pt idx="17">
                  <c:v>0.66849554605160155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E28-4972-9622-C27A7EFA1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100432"/>
        <c:axId val="889093544"/>
      </c:lineChart>
      <c:catAx>
        <c:axId val="8891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093544"/>
        <c:crosses val="autoZero"/>
        <c:auto val="1"/>
        <c:lblAlgn val="ctr"/>
        <c:lblOffset val="100"/>
        <c:noMultiLvlLbl val="0"/>
      </c:catAx>
      <c:valAx>
        <c:axId val="88909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100432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18966697589842557"/>
          <c:y val="0.17970054833236196"/>
          <c:w val="0.50172323872907398"/>
          <c:h val="7.9156204916597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Market After Tax Current Return</a:t>
            </a:r>
            <a:r>
              <a:rPr lang="en-US" baseline="0"/>
              <a:t> &amp; Inxome Growth 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821709185914553"/>
          <c:y val="0.3522358183737811"/>
          <c:w val="0.75005114584749877"/>
          <c:h val="0.47602222080570206"/>
        </c:manualLayout>
      </c:layout>
      <c:lineChart>
        <c:grouping val="standard"/>
        <c:varyColors val="0"/>
        <c:ser>
          <c:idx val="1"/>
          <c:order val="0"/>
          <c:tx>
            <c:v>Current Market After Tax ROE</c:v>
          </c:tx>
          <c:spPr>
            <a:ln w="381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'Google V Formula Output'!$F$10:$W$10</c:f>
              <c:numCache>
                <c:formatCode>d\-mmm</c:formatCode>
                <c:ptCount val="18"/>
                <c:pt idx="0" formatCode="General">
                  <c:v>2003</c:v>
                </c:pt>
                <c:pt idx="1">
                  <c:v>38168</c:v>
                </c:pt>
                <c:pt idx="2" formatCode="General">
                  <c:v>2004</c:v>
                </c:pt>
                <c:pt idx="3" formatCode="General">
                  <c:v>2005</c:v>
                </c:pt>
                <c:pt idx="4" formatCode="General">
                  <c:v>2006</c:v>
                </c:pt>
                <c:pt idx="5" formatCode="General">
                  <c:v>2007</c:v>
                </c:pt>
                <c:pt idx="6" formatCode="General">
                  <c:v>2008</c:v>
                </c:pt>
                <c:pt idx="7" formatCode="General">
                  <c:v>2009</c:v>
                </c:pt>
                <c:pt idx="8" formatCode="General">
                  <c:v>2010</c:v>
                </c:pt>
                <c:pt idx="9" formatCode="General">
                  <c:v>2011</c:v>
                </c:pt>
                <c:pt idx="10" formatCode="General">
                  <c:v>2012</c:v>
                </c:pt>
                <c:pt idx="11" formatCode="General">
                  <c:v>2013</c:v>
                </c:pt>
                <c:pt idx="12" formatCode="General">
                  <c:v>2014</c:v>
                </c:pt>
                <c:pt idx="13" formatCode="General">
                  <c:v>2015</c:v>
                </c:pt>
                <c:pt idx="14" formatCode="General">
                  <c:v>2016</c:v>
                </c:pt>
                <c:pt idx="15" formatCode="General">
                  <c:v>2017</c:v>
                </c:pt>
                <c:pt idx="16" formatCode="General">
                  <c:v>2018</c:v>
                </c:pt>
                <c:pt idx="17" formatCode="General">
                  <c:v>2019</c:v>
                </c:pt>
              </c:numCache>
            </c:numRef>
          </c:cat>
          <c:val>
            <c:numRef>
              <c:f>'Google V Formula Output'!$F$122:$W$122</c:f>
              <c:numCache>
                <c:formatCode>0.00%</c:formatCode>
                <c:ptCount val="18"/>
                <c:pt idx="2">
                  <c:v>1.3464181581582768E-2</c:v>
                </c:pt>
                <c:pt idx="3">
                  <c:v>1.218168021139582E-2</c:v>
                </c:pt>
                <c:pt idx="4">
                  <c:v>2.0142651782476016E-2</c:v>
                </c:pt>
                <c:pt idx="5">
                  <c:v>2.5155708751313718E-2</c:v>
                </c:pt>
                <c:pt idx="6">
                  <c:v>5.3784511122260049E-2</c:v>
                </c:pt>
                <c:pt idx="7">
                  <c:v>3.9186127128572411E-2</c:v>
                </c:pt>
                <c:pt idx="8">
                  <c:v>4.0687219862995928E-2</c:v>
                </c:pt>
                <c:pt idx="9">
                  <c:v>5.2835626217773234E-2</c:v>
                </c:pt>
                <c:pt idx="10">
                  <c:v>4.8025726226446658E-2</c:v>
                </c:pt>
                <c:pt idx="11">
                  <c:v>3.8292451859468758E-2</c:v>
                </c:pt>
                <c:pt idx="12">
                  <c:v>4.8204861308964328E-2</c:v>
                </c:pt>
                <c:pt idx="13">
                  <c:v>4.2305905811569837E-2</c:v>
                </c:pt>
                <c:pt idx="14">
                  <c:v>4.3589057010586824E-2</c:v>
                </c:pt>
                <c:pt idx="15">
                  <c:v>1.8222972891991766E-2</c:v>
                </c:pt>
                <c:pt idx="16">
                  <c:v>5.8920361733880718E-2</c:v>
                </c:pt>
                <c:pt idx="17">
                  <c:v>8.0406164600238986E-2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3-4C54-9423-11C6D71DCA4A}"/>
            </c:ext>
          </c:extLst>
        </c:ser>
        <c:ser>
          <c:idx val="0"/>
          <c:order val="1"/>
          <c:tx>
            <c:v>Adjusted for Excess Cash</c:v>
          </c:tx>
          <c:spPr>
            <a:ln w="38100"/>
          </c:spPr>
          <c:marker>
            <c:symbol val="none"/>
          </c:marker>
          <c:val>
            <c:numRef>
              <c:f>'Google V Formula Output'!$F$123:$W$123</c:f>
              <c:numCache>
                <c:formatCode>_(* #,##0.00_);_(* \(#,##0.00\);_(* "-"??_);_(@_)</c:formatCode>
                <c:ptCount val="18"/>
                <c:pt idx="2" formatCode="0.00%">
                  <c:v>1.7978173788347405E-2</c:v>
                </c:pt>
                <c:pt idx="3" formatCode="0.00%">
                  <c:v>1.8588681537938134E-2</c:v>
                </c:pt>
                <c:pt idx="4" formatCode="0.00%">
                  <c:v>2.7743824858372769E-2</c:v>
                </c:pt>
                <c:pt idx="5" formatCode="0.00%">
                  <c:v>3.5836456068470642E-2</c:v>
                </c:pt>
                <c:pt idx="6" formatCode="0.00%">
                  <c:v>7.8666207731592788E-2</c:v>
                </c:pt>
                <c:pt idx="7" formatCode="0.00%">
                  <c:v>5.4550064778587135E-2</c:v>
                </c:pt>
                <c:pt idx="8" formatCode="0.00%">
                  <c:v>5.8568844620742605E-2</c:v>
                </c:pt>
                <c:pt idx="9" formatCode="0.00%">
                  <c:v>7.9799379201847528E-2</c:v>
                </c:pt>
                <c:pt idx="10" formatCode="0.00%">
                  <c:v>6.9857620815889143E-2</c:v>
                </c:pt>
                <c:pt idx="11" formatCode="0.00%">
                  <c:v>4.9774000194753663E-2</c:v>
                </c:pt>
                <c:pt idx="12" formatCode="0.00%">
                  <c:v>6.7871815260883608E-2</c:v>
                </c:pt>
                <c:pt idx="13" formatCode="0.00%">
                  <c:v>5.619907709530645E-2</c:v>
                </c:pt>
                <c:pt idx="14" formatCode="0.00%">
                  <c:v>5.9198506923560087E-2</c:v>
                </c:pt>
                <c:pt idx="15" formatCode="0.00%">
                  <c:v>4.0622643907405012E-2</c:v>
                </c:pt>
                <c:pt idx="16" formatCode="0.00%">
                  <c:v>7.4198766723183776E-2</c:v>
                </c:pt>
                <c:pt idx="17" formatCode="0.00%">
                  <c:v>9.8050846365661928E-2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3-4C54-9423-11C6D71D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100432"/>
        <c:axId val="889093544"/>
      </c:lineChart>
      <c:lineChart>
        <c:grouping val="standard"/>
        <c:varyColors val="0"/>
        <c:ser>
          <c:idx val="2"/>
          <c:order val="2"/>
          <c:tx>
            <c:v>Pre-Tax Cash Income Growth</c:v>
          </c:tx>
          <c:spPr>
            <a:ln>
              <a:prstDash val="dash"/>
            </a:ln>
          </c:spPr>
          <c:marker>
            <c:symbol val="none"/>
          </c:marker>
          <c:val>
            <c:numRef>
              <c:f>'Google V Formula Output'!$F$98:$W$98</c:f>
              <c:numCache>
                <c:formatCode>0.0%</c:formatCode>
                <c:ptCount val="18"/>
                <c:pt idx="0">
                  <c:v>1.785884614015731</c:v>
                </c:pt>
                <c:pt idx="1">
                  <c:v>0.64059086553816691</c:v>
                </c:pt>
                <c:pt idx="2">
                  <c:v>0.64059086553816691</c:v>
                </c:pt>
                <c:pt idx="3">
                  <c:v>0.99536861286158951</c:v>
                </c:pt>
                <c:pt idx="4">
                  <c:v>1.0022678955938726</c:v>
                </c:pt>
                <c:pt idx="5">
                  <c:v>0.47156683481606132</c:v>
                </c:pt>
                <c:pt idx="6">
                  <c:v>0.31477424593014813</c:v>
                </c:pt>
                <c:pt idx="7">
                  <c:v>0.15961456029440146</c:v>
                </c:pt>
                <c:pt idx="8">
                  <c:v>0.22458819326275603</c:v>
                </c:pt>
                <c:pt idx="9">
                  <c:v>0.24696284472820795</c:v>
                </c:pt>
                <c:pt idx="10">
                  <c:v>0.16925046223865747</c:v>
                </c:pt>
                <c:pt idx="11">
                  <c:v>0.18574382678506263</c:v>
                </c:pt>
                <c:pt idx="12">
                  <c:v>0.18926959376282304</c:v>
                </c:pt>
                <c:pt idx="13">
                  <c:v>0.14784783921331845</c:v>
                </c:pt>
                <c:pt idx="14">
                  <c:v>0.21458630795821754</c:v>
                </c:pt>
                <c:pt idx="15">
                  <c:v>-7.2173240525908788E-2</c:v>
                </c:pt>
                <c:pt idx="16">
                  <c:v>0.80698186182982123</c:v>
                </c:pt>
                <c:pt idx="17">
                  <c:v>0.54167358612418126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3-4C54-9423-11C6D71DC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500528"/>
        <c:axId val="1342728128"/>
      </c:lineChart>
      <c:catAx>
        <c:axId val="8891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093544"/>
        <c:crosses val="autoZero"/>
        <c:auto val="1"/>
        <c:lblAlgn val="ctr"/>
        <c:lblOffset val="100"/>
        <c:noMultiLvlLbl val="0"/>
      </c:catAx>
      <c:valAx>
        <c:axId val="889093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r>
                  <a:rPr lang="en-US">
                    <a:solidFill>
                      <a:schemeClr val="accent4">
                        <a:lumMod val="75000"/>
                      </a:schemeClr>
                    </a:solidFill>
                  </a:rPr>
                  <a:t>Market</a:t>
                </a:r>
                <a:r>
                  <a:rPr lang="en-US" baseline="0">
                    <a:solidFill>
                      <a:schemeClr val="accent4">
                        <a:lumMod val="75000"/>
                      </a:schemeClr>
                    </a:solidFill>
                  </a:rPr>
                  <a:t> ROE</a:t>
                </a:r>
                <a:endParaRPr lang="en-US">
                  <a:solidFill>
                    <a:schemeClr val="accent4">
                      <a:lumMod val="75000"/>
                    </a:schemeClr>
                  </a:solidFill>
                </a:endParaRPr>
              </a:p>
            </c:rich>
          </c:tx>
          <c:layout>
            <c:manualLayout>
              <c:xMode val="edge"/>
              <c:yMode val="edge"/>
              <c:x val="2.4903966149872978E-2"/>
              <c:y val="0.36105096912925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100432"/>
        <c:crosses val="autoZero"/>
        <c:crossBetween val="between"/>
        <c:majorUnit val="2.0000000000000004E-2"/>
      </c:valAx>
      <c:valAx>
        <c:axId val="1342728128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>
                    <a:solidFill>
                      <a:schemeClr val="bg2">
                        <a:lumMod val="50000"/>
                      </a:schemeClr>
                    </a:solidFill>
                  </a:defRPr>
                </a:pPr>
                <a:r>
                  <a:rPr lang="en-US">
                    <a:solidFill>
                      <a:schemeClr val="bg2">
                        <a:lumMod val="50000"/>
                      </a:schemeClr>
                    </a:solidFill>
                  </a:rPr>
                  <a:t>Cash Income Growth Rate</a:t>
                </a:r>
              </a:p>
            </c:rich>
          </c:tx>
          <c:layout>
            <c:manualLayout>
              <c:xMode val="edge"/>
              <c:yMode val="edge"/>
              <c:x val="0.95136601532931309"/>
              <c:y val="0.21816063781772141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crossAx val="827500528"/>
        <c:crosses val="max"/>
        <c:crossBetween val="between"/>
        <c:majorUnit val="0.25"/>
      </c:valAx>
      <c:catAx>
        <c:axId val="827500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342728128"/>
        <c:crosses val="autoZero"/>
        <c:auto val="1"/>
        <c:lblAlgn val="ctr"/>
        <c:lblOffset val="100"/>
        <c:noMultiLvlLbl val="0"/>
      </c:catAx>
      <c:spPr>
        <a:noFill/>
      </c:spPr>
    </c:plotArea>
    <c:legend>
      <c:legendPos val="t"/>
      <c:layout>
        <c:manualLayout>
          <c:xMode val="edge"/>
          <c:yMode val="edge"/>
          <c:x val="4.1429592280361589E-2"/>
          <c:y val="0.23430941343608477"/>
          <c:w val="0.89999993982841475"/>
          <c:h val="7.9156204916597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Market vs. Current Pres-Tax ROE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293985549978773E-2"/>
          <c:y val="0.15900659047382107"/>
          <c:w val="0.91143851033974677"/>
          <c:h val="0.65091167278810402"/>
        </c:manualLayout>
      </c:layout>
      <c:lineChart>
        <c:grouping val="standard"/>
        <c:varyColors val="0"/>
        <c:ser>
          <c:idx val="0"/>
          <c:order val="0"/>
          <c:tx>
            <c:strRef>
              <c:f>'Google V Formula Output'!$D$163</c:f>
              <c:strCache>
                <c:ptCount val="1"/>
                <c:pt idx="0">
                  <c:v>Current Pre-Tax ROE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'Google V Formula Output'!$E$162:$V$162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Aug. IPO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strCache>
            </c:strRef>
          </c:cat>
          <c:val>
            <c:numRef>
              <c:f>'Google V Formula Output'!$E$163:$V$163</c:f>
              <c:numCache>
                <c:formatCode>0.00%</c:formatCode>
                <c:ptCount val="18"/>
                <c:pt idx="0">
                  <c:v>0.91725329821316404</c:v>
                </c:pt>
                <c:pt idx="1">
                  <c:v>0.86567216220496179</c:v>
                </c:pt>
                <c:pt idx="2">
                  <c:v>0.93197449364446616</c:v>
                </c:pt>
                <c:pt idx="3">
                  <c:v>0.31718859201771471</c:v>
                </c:pt>
                <c:pt idx="4">
                  <c:v>0.18704075815904522</c:v>
                </c:pt>
                <c:pt idx="5">
                  <c:v>0.20846758225475315</c:v>
                </c:pt>
                <c:pt idx="6">
                  <c:v>0.22721834421587717</c:v>
                </c:pt>
                <c:pt idx="7">
                  <c:v>0.23363965897364777</c:v>
                </c:pt>
                <c:pt idx="8">
                  <c:v>0.21141450505085324</c:v>
                </c:pt>
                <c:pt idx="9">
                  <c:v>0.22704991698948535</c:v>
                </c:pt>
                <c:pt idx="10">
                  <c:v>0.20677932051261277</c:v>
                </c:pt>
                <c:pt idx="11">
                  <c:v>0.19396415958142574</c:v>
                </c:pt>
                <c:pt idx="12">
                  <c:v>0.18857296379482663</c:v>
                </c:pt>
                <c:pt idx="13">
                  <c:v>0.18702440511413559</c:v>
                </c:pt>
                <c:pt idx="14">
                  <c:v>0.18710493204854681</c:v>
                </c:pt>
                <c:pt idx="15">
                  <c:v>0.18522506507523331</c:v>
                </c:pt>
                <c:pt idx="16">
                  <c:v>0.14372966481056887</c:v>
                </c:pt>
                <c:pt idx="17">
                  <c:v>0.23517939542329783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1-4C8D-8CFB-FCF0E910B992}"/>
            </c:ext>
          </c:extLst>
        </c:ser>
        <c:ser>
          <c:idx val="1"/>
          <c:order val="1"/>
          <c:tx>
            <c:strRef>
              <c:f>'Google V Formula Output'!$D$164</c:f>
              <c:strCache>
                <c:ptCount val="1"/>
                <c:pt idx="0">
                  <c:v>Market Current Pre-Tax ROE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'Google V Formula Output'!$E$162:$V$162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Aug. IPO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strCache>
            </c:strRef>
          </c:cat>
          <c:val>
            <c:numRef>
              <c:f>'Google V Formula Output'!$E$164:$V$164</c:f>
              <c:numCache>
                <c:formatCode>General</c:formatCode>
                <c:ptCount val="18"/>
                <c:pt idx="3" formatCode="0.00%">
                  <c:v>1.7819963306498363E-2</c:v>
                </c:pt>
                <c:pt idx="4" formatCode="0.00%">
                  <c:v>1.8179058482354227E-2</c:v>
                </c:pt>
                <c:pt idx="5" formatCode="0.00%">
                  <c:v>2.607318009398496E-2</c:v>
                </c:pt>
                <c:pt idx="6" formatCode="0.00%">
                  <c:v>3.3249219127058832E-2</c:v>
                </c:pt>
                <c:pt idx="7" formatCode="0.00%">
                  <c:v>6.7640381322259593E-2</c:v>
                </c:pt>
                <c:pt idx="8" formatCode="0.00%">
                  <c:v>4.9109174037814417E-2</c:v>
                </c:pt>
                <c:pt idx="9" formatCode="0.00%">
                  <c:v>5.1060513954485319E-2</c:v>
                </c:pt>
                <c:pt idx="10" formatCode="0.00%">
                  <c:v>6.4758526616780901E-2</c:v>
                </c:pt>
                <c:pt idx="11" formatCode="0.00%">
                  <c:v>5.7038355288589714E-2</c:v>
                </c:pt>
                <c:pt idx="12" formatCode="0.00%">
                  <c:v>4.3368748777286095E-2</c:v>
                </c:pt>
                <c:pt idx="13" formatCode="0.00%">
                  <c:v>5.6292012808342826E-2</c:v>
                </c:pt>
                <c:pt idx="14" formatCode="0.00%">
                  <c:v>4.8300346500326864E-2</c:v>
                </c:pt>
                <c:pt idx="15" formatCode="0.00%">
                  <c:v>5.0953468624280157E-2</c:v>
                </c:pt>
                <c:pt idx="16" formatCode="0.00%">
                  <c:v>3.534980938985946E-2</c:v>
                </c:pt>
                <c:pt idx="17" formatCode="0.00%">
                  <c:v>6.3840797396290644E-2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1-4C8D-8CFB-FCF0E910B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014608"/>
        <c:axId val="1898116608"/>
      </c:lineChart>
      <c:catAx>
        <c:axId val="86601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116608"/>
        <c:crosses val="autoZero"/>
        <c:auto val="1"/>
        <c:lblAlgn val="ctr"/>
        <c:lblOffset val="100"/>
        <c:noMultiLvlLbl val="0"/>
      </c:catAx>
      <c:valAx>
        <c:axId val="18981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01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307160578261795"/>
          <c:y val="0.2158660871293111"/>
          <c:w val="0.52414316878227407"/>
          <c:h val="8.65566127274739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Market vs. Current After-Tax ROE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'Google V Formula Output'!$D$166</c:f>
              <c:strCache>
                <c:ptCount val="1"/>
                <c:pt idx="0">
                  <c:v>Current After Tax ROE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'Google V Formula Output'!$E$162:$V$162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Aug. IPO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strCache>
            </c:strRef>
          </c:cat>
          <c:val>
            <c:numRef>
              <c:f>'Google V Formula Output'!$E$166:$V$166</c:f>
              <c:numCache>
                <c:formatCode>General</c:formatCode>
                <c:ptCount val="18"/>
                <c:pt idx="3" formatCode="0.00%">
                  <c:v>0.23965732841748924</c:v>
                </c:pt>
                <c:pt idx="4" formatCode="0.00%">
                  <c:v>0.12533491239945918</c:v>
                </c:pt>
                <c:pt idx="5" formatCode="0.00%">
                  <c:v>0.16105016350732346</c:v>
                </c:pt>
                <c:pt idx="6" formatCode="0.00%">
                  <c:v>0.17190895425867905</c:v>
                </c:pt>
                <c:pt idx="7" formatCode="0.00%">
                  <c:v>0.18577947952126386</c:v>
                </c:pt>
                <c:pt idx="8" formatCode="0.00%">
                  <c:v>0.16869588695113896</c:v>
                </c:pt>
                <c:pt idx="9" formatCode="0.00%">
                  <c:v>0.18092316698301988</c:v>
                </c:pt>
                <c:pt idx="10" formatCode="0.00%">
                  <c:v>0.16870851544881285</c:v>
                </c:pt>
                <c:pt idx="11" formatCode="0.00%">
                  <c:v>0.16331588768065064</c:v>
                </c:pt>
                <c:pt idx="12" formatCode="0.00%">
                  <c:v>0.16650056415491105</c:v>
                </c:pt>
                <c:pt idx="13" formatCode="0.00%">
                  <c:v>0.16015567857936525</c:v>
                </c:pt>
                <c:pt idx="14" formatCode="0.00%">
                  <c:v>0.16388378563852388</c:v>
                </c:pt>
                <c:pt idx="15" formatCode="0.00%">
                  <c:v>0.15845409820650971</c:v>
                </c:pt>
                <c:pt idx="16" formatCode="0.00%">
                  <c:v>7.409323645092708E-2</c:v>
                </c:pt>
                <c:pt idx="17" formatCode="0.00%">
                  <c:v>0.21705328905401811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E-4F39-96A6-46789D0E455D}"/>
            </c:ext>
          </c:extLst>
        </c:ser>
        <c:ser>
          <c:idx val="1"/>
          <c:order val="1"/>
          <c:tx>
            <c:strRef>
              <c:f>'Google V Formula Output'!$D$167</c:f>
              <c:strCache>
                <c:ptCount val="1"/>
                <c:pt idx="0">
                  <c:v>Market Current After Tax ROE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'Google V Formula Output'!$E$162:$V$162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Aug. IPO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strCache>
            </c:strRef>
          </c:cat>
          <c:val>
            <c:numRef>
              <c:f>'Google V Formula Output'!$E$167:$V$167</c:f>
              <c:numCache>
                <c:formatCode>General</c:formatCode>
                <c:ptCount val="18"/>
                <c:pt idx="3" formatCode="0.00%">
                  <c:v>1.3464181581582768E-2</c:v>
                </c:pt>
                <c:pt idx="4" formatCode="0.00%">
                  <c:v>1.218168021139582E-2</c:v>
                </c:pt>
                <c:pt idx="5" formatCode="0.00%">
                  <c:v>2.0142651782476016E-2</c:v>
                </c:pt>
                <c:pt idx="6" formatCode="0.00%">
                  <c:v>2.5155708751313718E-2</c:v>
                </c:pt>
                <c:pt idx="7" formatCode="0.00%">
                  <c:v>5.3784511122260049E-2</c:v>
                </c:pt>
                <c:pt idx="8" formatCode="0.00%">
                  <c:v>3.9186127128572411E-2</c:v>
                </c:pt>
                <c:pt idx="9" formatCode="0.00%">
                  <c:v>4.0687219862995928E-2</c:v>
                </c:pt>
                <c:pt idx="10" formatCode="0.00%">
                  <c:v>5.2835626217773234E-2</c:v>
                </c:pt>
                <c:pt idx="11" formatCode="0.00%">
                  <c:v>4.8025726226446658E-2</c:v>
                </c:pt>
                <c:pt idx="12" formatCode="0.00%">
                  <c:v>3.8292451859468758E-2</c:v>
                </c:pt>
                <c:pt idx="13" formatCode="0.00%">
                  <c:v>4.8204861308964328E-2</c:v>
                </c:pt>
                <c:pt idx="14" formatCode="0.00%">
                  <c:v>4.2305905811569837E-2</c:v>
                </c:pt>
                <c:pt idx="15" formatCode="0.00%">
                  <c:v>4.3589057010586824E-2</c:v>
                </c:pt>
                <c:pt idx="16" formatCode="0.00%">
                  <c:v>1.8222972891991766E-2</c:v>
                </c:pt>
                <c:pt idx="17" formatCode="0.00%">
                  <c:v>5.8920361733880718E-2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E-4F39-96A6-46789D0E4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014608"/>
        <c:axId val="1898116608"/>
      </c:lineChart>
      <c:catAx>
        <c:axId val="86601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116608"/>
        <c:crosses val="autoZero"/>
        <c:auto val="1"/>
        <c:lblAlgn val="ctr"/>
        <c:lblOffset val="100"/>
        <c:noMultiLvlLbl val="0"/>
      </c:catAx>
      <c:valAx>
        <c:axId val="18981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01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Earnings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'Google V Formula Output'!$D$169</c:f>
              <c:strCache>
                <c:ptCount val="1"/>
                <c:pt idx="0">
                  <c:v>Earnings Growth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'Google V Formula Output'!$E$162:$V$162</c:f>
              <c:strCache>
                <c:ptCount val="18"/>
                <c:pt idx="0">
                  <c:v>2002</c:v>
                </c:pt>
                <c:pt idx="1">
                  <c:v>2003</c:v>
                </c:pt>
                <c:pt idx="2">
                  <c:v>Aug. IPO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strCache>
            </c:strRef>
          </c:cat>
          <c:val>
            <c:numRef>
              <c:f>'Google V Formula Output'!$E$169:$V$169</c:f>
              <c:numCache>
                <c:formatCode>General</c:formatCode>
                <c:ptCount val="18"/>
                <c:pt idx="3" formatCode="0.0%">
                  <c:v>2.7778187944873567</c:v>
                </c:pt>
                <c:pt idx="4" formatCode="0.0%">
                  <c:v>0.99815216216370017</c:v>
                </c:pt>
                <c:pt idx="5" formatCode="0.0%">
                  <c:v>1.0115790276896717</c:v>
                </c:pt>
                <c:pt idx="6" formatCode="0.0%">
                  <c:v>0.43589524382697431</c:v>
                </c:pt>
                <c:pt idx="7" formatCode="0.0%">
                  <c:v>0.26989673063812791</c:v>
                </c:pt>
                <c:pt idx="8" formatCode="0.0%">
                  <c:v>0.19298982624999184</c:v>
                </c:pt>
                <c:pt idx="9" formatCode="0.0%">
                  <c:v>0.28583478799276807</c:v>
                </c:pt>
                <c:pt idx="10" formatCode="0.0%">
                  <c:v>0.23580609250075901</c:v>
                </c:pt>
                <c:pt idx="11" formatCode="0.0%">
                  <c:v>0.10392269265416432</c:v>
                </c:pt>
                <c:pt idx="12" formatCode="0.0%">
                  <c:v>0.15408011869436211</c:v>
                </c:pt>
                <c:pt idx="13" formatCode="0.0%">
                  <c:v>0.17034132544835123</c:v>
                </c:pt>
                <c:pt idx="14" formatCode="0.0%">
                  <c:v>0.18366562311198997</c:v>
                </c:pt>
                <c:pt idx="15" formatCode="0.0%">
                  <c:v>0.2148392185977448</c:v>
                </c:pt>
                <c:pt idx="16" formatCode="0.0%">
                  <c:v>-0.11855926053244714</c:v>
                </c:pt>
                <c:pt idx="17" formatCode="0.0%">
                  <c:v>0.95692681024396586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0-4744-B0ED-E7E16380F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014608"/>
        <c:axId val="1898116608"/>
      </c:lineChart>
      <c:catAx>
        <c:axId val="86601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8116608"/>
        <c:crosses val="autoZero"/>
        <c:auto val="1"/>
        <c:lblAlgn val="ctr"/>
        <c:lblOffset val="100"/>
        <c:noMultiLvlLbl val="0"/>
      </c:catAx>
      <c:valAx>
        <c:axId val="18981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01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173923</xdr:colOff>
      <xdr:row>15</xdr:row>
      <xdr:rowOff>28575</xdr:rowOff>
    </xdr:from>
    <xdr:to>
      <xdr:col>34</xdr:col>
      <xdr:colOff>217984</xdr:colOff>
      <xdr:row>30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FE2B72D-6BA4-4886-9B0C-F09E5BA43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34</xdr:row>
      <xdr:rowOff>0</xdr:rowOff>
    </xdr:from>
    <xdr:to>
      <xdr:col>32</xdr:col>
      <xdr:colOff>121446</xdr:colOff>
      <xdr:row>49</xdr:row>
      <xdr:rowOff>28576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E1B906-3B83-4534-8B65-5593CE491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151642</xdr:colOff>
      <xdr:row>33</xdr:row>
      <xdr:rowOff>84337</xdr:rowOff>
    </xdr:from>
    <xdr:to>
      <xdr:col>34</xdr:col>
      <xdr:colOff>113730</xdr:colOff>
      <xdr:row>48</xdr:row>
      <xdr:rowOff>112913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586146B-5350-41CB-8449-49A4129F7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350672</xdr:colOff>
      <xdr:row>51</xdr:row>
      <xdr:rowOff>133946</xdr:rowOff>
    </xdr:from>
    <xdr:to>
      <xdr:col>35</xdr:col>
      <xdr:colOff>75821</xdr:colOff>
      <xdr:row>66</xdr:row>
      <xdr:rowOff>162521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C8A234D-8D5A-4C5B-B461-0224296A15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34</xdr:col>
      <xdr:colOff>530747</xdr:colOff>
      <xdr:row>16</xdr:row>
      <xdr:rowOff>18955</xdr:rowOff>
    </xdr:from>
    <xdr:to>
      <xdr:col>45</xdr:col>
      <xdr:colOff>449917</xdr:colOff>
      <xdr:row>29</xdr:row>
      <xdr:rowOff>153983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8632CA3-C180-4B7E-8652-1DD2CC223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0</xdr:colOff>
      <xdr:row>34</xdr:row>
      <xdr:rowOff>0</xdr:rowOff>
    </xdr:from>
    <xdr:to>
      <xdr:col>45</xdr:col>
      <xdr:colOff>525737</xdr:colOff>
      <xdr:row>49</xdr:row>
      <xdr:rowOff>28574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1ED317A-3351-4DDE-B535-5EAB0E603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35</xdr:col>
      <xdr:colOff>94776</xdr:colOff>
      <xdr:row>52</xdr:row>
      <xdr:rowOff>9476</xdr:rowOff>
    </xdr:from>
    <xdr:to>
      <xdr:col>46</xdr:col>
      <xdr:colOff>13946</xdr:colOff>
      <xdr:row>67</xdr:row>
      <xdr:rowOff>38051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4EA2AA33-5F6A-492E-AF5E-71F0183CBF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76200</xdr:colOff>
      <xdr:row>1</xdr:row>
      <xdr:rowOff>152400</xdr:rowOff>
    </xdr:from>
    <xdr:to>
      <xdr:col>0</xdr:col>
      <xdr:colOff>3928782</xdr:colOff>
      <xdr:row>1</xdr:row>
      <xdr:rowOff>609600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8EC2D05-8B25-EC4C-A5B3-7E1097D67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0" y="355600"/>
          <a:ext cx="3852582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12616-B920-48CC-BED7-0726D0D55D55}">
  <sheetPr codeName="Sheet1"/>
  <dimension ref="A1:BG171"/>
  <sheetViews>
    <sheetView showGridLines="0" tabSelected="1" zoomScale="80" zoomScaleNormal="80" workbookViewId="0">
      <pane xSplit="1" ySplit="10" topLeftCell="B46" activePane="bottomRight" state="frozen"/>
      <selection pane="topRight" activeCell="B1" sqref="B1"/>
      <selection pane="bottomLeft" activeCell="A5" sqref="A5"/>
      <selection pane="bottomRight" activeCell="A56" sqref="A56"/>
    </sheetView>
  </sheetViews>
  <sheetFormatPr baseColWidth="10" defaultColWidth="8.83203125" defaultRowHeight="15" x14ac:dyDescent="0.2"/>
  <cols>
    <col min="1" max="1" width="52.6640625" customWidth="1"/>
    <col min="2" max="23" width="12.6640625" customWidth="1"/>
  </cols>
  <sheetData>
    <row r="1" spans="1:59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</row>
    <row r="2" spans="1:59" ht="59" x14ac:dyDescent="0.55000000000000004">
      <c r="A2" s="62"/>
      <c r="B2" s="62"/>
      <c r="C2" s="62"/>
      <c r="D2" s="62"/>
      <c r="E2" s="62"/>
      <c r="F2" s="62"/>
      <c r="G2" s="62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1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</row>
    <row r="3" spans="1:59" ht="30" customHeight="1" x14ac:dyDescent="0.2">
      <c r="A3" s="63" t="s">
        <v>114</v>
      </c>
      <c r="B3" s="63"/>
      <c r="C3" s="63"/>
      <c r="D3" s="63"/>
      <c r="E3" s="63"/>
      <c r="F3" s="63"/>
      <c r="G3" s="63"/>
    </row>
    <row r="4" spans="1:59" ht="28" x14ac:dyDescent="0.3">
      <c r="A4" s="64" t="s">
        <v>33</v>
      </c>
      <c r="B4" s="64"/>
      <c r="C4" s="64"/>
      <c r="D4" s="64"/>
      <c r="E4" s="64"/>
      <c r="F4" s="64"/>
      <c r="G4" s="64"/>
    </row>
    <row r="8" spans="1:59" ht="37" x14ac:dyDescent="0.45">
      <c r="A8" s="22" t="s">
        <v>33</v>
      </c>
    </row>
    <row r="9" spans="1:59" x14ac:dyDescent="0.2">
      <c r="A9" t="s">
        <v>77</v>
      </c>
      <c r="G9" s="8" t="s">
        <v>51</v>
      </c>
    </row>
    <row r="10" spans="1:59" x14ac:dyDescent="0.2">
      <c r="B10" s="8">
        <v>1999</v>
      </c>
      <c r="C10" s="8">
        <v>2000</v>
      </c>
      <c r="D10" s="8">
        <v>2001</v>
      </c>
      <c r="E10" s="8">
        <v>2002</v>
      </c>
      <c r="F10" s="8">
        <v>2003</v>
      </c>
      <c r="G10" s="9">
        <v>38168</v>
      </c>
      <c r="H10" s="8">
        <v>2004</v>
      </c>
      <c r="I10" s="8">
        <v>2005</v>
      </c>
      <c r="J10" s="8">
        <v>2006</v>
      </c>
      <c r="K10" s="8">
        <v>2007</v>
      </c>
      <c r="L10" s="8">
        <v>2008</v>
      </c>
      <c r="M10" s="8">
        <v>2009</v>
      </c>
      <c r="N10" s="8">
        <v>2010</v>
      </c>
      <c r="O10" s="8">
        <v>2011</v>
      </c>
      <c r="P10" s="8">
        <v>2012</v>
      </c>
      <c r="Q10" s="8">
        <v>2013</v>
      </c>
      <c r="R10" s="8">
        <v>2014</v>
      </c>
      <c r="S10" s="8">
        <v>2015</v>
      </c>
      <c r="T10" s="8">
        <v>2016</v>
      </c>
      <c r="U10" s="8">
        <v>2017</v>
      </c>
      <c r="V10" s="8">
        <v>2018</v>
      </c>
      <c r="W10" s="8">
        <v>2019</v>
      </c>
    </row>
    <row r="11" spans="1:59" x14ac:dyDescent="0.2">
      <c r="A11" t="s">
        <v>0</v>
      </c>
      <c r="E11" s="6">
        <v>146.33099999999999</v>
      </c>
      <c r="F11" s="6">
        <v>334.71800000000002</v>
      </c>
      <c r="G11" s="6">
        <v>548.68700000000001</v>
      </c>
      <c r="H11" s="6">
        <v>2132.297</v>
      </c>
      <c r="I11" s="6">
        <v>8034.2470000000003</v>
      </c>
      <c r="J11" s="6">
        <v>11243.914000000001</v>
      </c>
      <c r="K11" s="6">
        <v>14218.612999999999</v>
      </c>
      <c r="L11" s="6">
        <v>15845.771000000001</v>
      </c>
      <c r="M11" s="6">
        <v>24484.775000000001</v>
      </c>
      <c r="N11" s="6">
        <f>13630+21345</f>
        <v>34975</v>
      </c>
      <c r="O11" s="6">
        <f>9983+34643</f>
        <v>44626</v>
      </c>
      <c r="P11" s="6">
        <f>14778+33310</f>
        <v>48088</v>
      </c>
      <c r="Q11" s="6">
        <f>18898+39819</f>
        <v>58717</v>
      </c>
      <c r="R11" s="6">
        <f>18347+46048</f>
        <v>64395</v>
      </c>
      <c r="S11" s="6">
        <f>16549+56517</f>
        <v>73066</v>
      </c>
      <c r="T11" s="6">
        <f>12918+73415</f>
        <v>86333</v>
      </c>
      <c r="U11" s="6">
        <f>10715+91156</f>
        <v>101871</v>
      </c>
      <c r="V11" s="6">
        <f>16701+92439</f>
        <v>109140</v>
      </c>
      <c r="W11">
        <v>119675</v>
      </c>
    </row>
    <row r="12" spans="1:59" x14ac:dyDescent="0.2"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59" x14ac:dyDescent="0.2">
      <c r="A13" t="s">
        <v>1</v>
      </c>
      <c r="E13" s="6">
        <v>61.994</v>
      </c>
      <c r="F13" s="6">
        <v>154.69</v>
      </c>
      <c r="G13" s="6">
        <v>191.18700000000001</v>
      </c>
      <c r="H13" s="6">
        <v>311.83600000000001</v>
      </c>
      <c r="I13" s="6">
        <v>687.976</v>
      </c>
      <c r="J13" s="6">
        <v>1322.34</v>
      </c>
      <c r="K13" s="6">
        <v>2162.5210000000002</v>
      </c>
      <c r="L13" s="6">
        <v>2642.192</v>
      </c>
      <c r="M13" s="6">
        <v>3178.471</v>
      </c>
      <c r="N13" s="6">
        <f>4252+750</f>
        <v>5002</v>
      </c>
      <c r="O13" s="6">
        <f>5427+745</f>
        <v>6172</v>
      </c>
      <c r="P13" s="6">
        <f>7885+700</f>
        <v>8585</v>
      </c>
      <c r="Q13" s="6">
        <f>8882+100</f>
        <v>8982</v>
      </c>
      <c r="R13" s="6">
        <f>9383+875</f>
        <v>10258</v>
      </c>
      <c r="S13" s="6">
        <f>11556+450</f>
        <v>12006</v>
      </c>
      <c r="T13" s="6">
        <v>14137</v>
      </c>
      <c r="U13" s="6">
        <v>18336</v>
      </c>
      <c r="V13" s="6">
        <v>20838</v>
      </c>
      <c r="W13" s="6">
        <v>25326</v>
      </c>
    </row>
    <row r="14" spans="1:59" x14ac:dyDescent="0.2">
      <c r="A14" t="s">
        <v>2</v>
      </c>
      <c r="E14" s="6">
        <v>0</v>
      </c>
      <c r="F14" s="6">
        <v>0</v>
      </c>
      <c r="G14" s="6">
        <v>45.046999999999997</v>
      </c>
      <c r="H14" s="6">
        <v>70.509</v>
      </c>
      <c r="I14" s="6">
        <v>0</v>
      </c>
      <c r="J14" s="6">
        <v>0</v>
      </c>
      <c r="K14" s="6">
        <v>145.25299999999999</v>
      </c>
      <c r="L14" s="6">
        <v>0</v>
      </c>
      <c r="M14" s="6">
        <v>23.244</v>
      </c>
      <c r="N14" s="6"/>
      <c r="O14" s="6"/>
      <c r="P14" s="6"/>
      <c r="Q14" s="6">
        <v>408</v>
      </c>
      <c r="R14" s="6">
        <v>1298</v>
      </c>
      <c r="S14" s="6">
        <v>1903</v>
      </c>
      <c r="T14" s="6">
        <v>95</v>
      </c>
      <c r="U14" s="6">
        <v>369</v>
      </c>
      <c r="V14" s="6">
        <v>355</v>
      </c>
      <c r="W14" s="6">
        <v>2166</v>
      </c>
    </row>
    <row r="15" spans="1:59" x14ac:dyDescent="0.2">
      <c r="A15" t="s">
        <v>69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>
        <v>491</v>
      </c>
      <c r="T15" s="6">
        <v>268</v>
      </c>
      <c r="U15" s="6">
        <v>749</v>
      </c>
      <c r="V15" s="6">
        <v>1107</v>
      </c>
      <c r="W15" s="6">
        <v>999</v>
      </c>
    </row>
    <row r="16" spans="1:59" x14ac:dyDescent="0.2"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3" x14ac:dyDescent="0.2">
      <c r="A17" t="s">
        <v>3</v>
      </c>
      <c r="E17" s="6">
        <v>12.646000000000001</v>
      </c>
      <c r="F17" s="6">
        <v>22.015000000000001</v>
      </c>
      <c r="G17" s="6">
        <v>30.334</v>
      </c>
      <c r="H17" s="6">
        <v>31.053000000000001</v>
      </c>
      <c r="I17" s="6">
        <v>49.341000000000001</v>
      </c>
      <c r="J17" s="6">
        <v>29.713000000000001</v>
      </c>
      <c r="K17" s="6">
        <v>101.75700000000001</v>
      </c>
      <c r="L17" s="6">
        <v>286.10500000000002</v>
      </c>
      <c r="M17" s="6">
        <v>907.01700000000005</v>
      </c>
      <c r="N17" s="6">
        <f>265+259</f>
        <v>524</v>
      </c>
      <c r="O17" s="6">
        <v>215</v>
      </c>
      <c r="P17" s="6">
        <v>1144</v>
      </c>
      <c r="Q17" s="6">
        <v>1526</v>
      </c>
      <c r="R17" s="6">
        <v>1322</v>
      </c>
      <c r="S17" s="6">
        <f>251</f>
        <v>251</v>
      </c>
      <c r="T17" s="6">
        <v>383</v>
      </c>
      <c r="U17" s="6">
        <v>680</v>
      </c>
      <c r="V17" s="6">
        <v>737</v>
      </c>
      <c r="W17" s="6">
        <v>721</v>
      </c>
    </row>
    <row r="18" spans="1:23" x14ac:dyDescent="0.2"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3" x14ac:dyDescent="0.2">
      <c r="A19" t="s">
        <v>4</v>
      </c>
      <c r="E19" s="6">
        <v>10.824999999999999</v>
      </c>
      <c r="F19" s="6">
        <v>48.720999999999997</v>
      </c>
      <c r="G19" s="6">
        <v>66.634</v>
      </c>
      <c r="H19" s="6">
        <v>159.36000000000001</v>
      </c>
      <c r="I19" s="6">
        <v>229.50700000000001</v>
      </c>
      <c r="J19" s="6">
        <v>443.88</v>
      </c>
      <c r="K19" s="6">
        <v>694.21299999999997</v>
      </c>
      <c r="L19" s="6">
        <v>1404.114</v>
      </c>
      <c r="M19" s="6">
        <v>836.06200000000001</v>
      </c>
      <c r="N19" s="6">
        <v>1326</v>
      </c>
      <c r="O19" s="6">
        <v>1745</v>
      </c>
      <c r="P19" s="6">
        <f>2132+505</f>
        <v>2637</v>
      </c>
      <c r="Q19" s="6">
        <f>426+2827</f>
        <v>3253</v>
      </c>
      <c r="R19" s="6">
        <f>3412</f>
        <v>3412</v>
      </c>
      <c r="S19" s="6">
        <f>3139-491</f>
        <v>2648</v>
      </c>
      <c r="T19" s="6">
        <v>4575</v>
      </c>
      <c r="U19" s="6">
        <v>2983</v>
      </c>
      <c r="V19" s="6">
        <v>4236</v>
      </c>
      <c r="W19" s="6">
        <v>4412</v>
      </c>
    </row>
    <row r="20" spans="1:23" x14ac:dyDescent="0.2"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3" x14ac:dyDescent="0.2">
      <c r="A21" t="s">
        <v>9</v>
      </c>
      <c r="E21" s="6">
        <v>86.885999999999996</v>
      </c>
      <c r="F21" s="6">
        <v>261.83699999999999</v>
      </c>
      <c r="G21" s="6">
        <v>444.05099999999999</v>
      </c>
      <c r="H21" s="6">
        <v>583.06799999999998</v>
      </c>
      <c r="I21" s="6">
        <v>1417.425</v>
      </c>
      <c r="J21" s="6">
        <v>3289.5940000000001</v>
      </c>
      <c r="K21" s="6">
        <v>5519.9120000000003</v>
      </c>
      <c r="L21" s="6">
        <v>7576.3410000000003</v>
      </c>
      <c r="M21" s="6">
        <v>8130.134</v>
      </c>
      <c r="N21" s="6">
        <f t="shared" ref="N21:S21" si="0">N22+N23</f>
        <v>11771</v>
      </c>
      <c r="O21" s="6">
        <f t="shared" si="0"/>
        <v>14400</v>
      </c>
      <c r="P21" s="6">
        <f t="shared" si="0"/>
        <v>17697</v>
      </c>
      <c r="Q21" s="6">
        <f t="shared" si="0"/>
        <v>23837</v>
      </c>
      <c r="R21" s="6">
        <f t="shared" si="0"/>
        <v>32746</v>
      </c>
      <c r="S21" s="6">
        <f t="shared" si="0"/>
        <v>40146</v>
      </c>
      <c r="T21" s="6">
        <f>T22+T23</f>
        <v>47527</v>
      </c>
      <c r="U21" s="6">
        <f>U22+U23</f>
        <v>59647</v>
      </c>
      <c r="V21" s="6">
        <f>V22+V23</f>
        <v>82507</v>
      </c>
      <c r="W21" s="6">
        <f>W22+W23</f>
        <v>104207</v>
      </c>
    </row>
    <row r="22" spans="1:23" x14ac:dyDescent="0.2">
      <c r="A22" t="s">
        <v>8</v>
      </c>
      <c r="E22" s="6">
        <v>33.012999999999998</v>
      </c>
      <c r="F22" s="6">
        <v>73.581999999999994</v>
      </c>
      <c r="G22" s="6">
        <v>123.333</v>
      </c>
      <c r="H22" s="6">
        <v>204.15199999999999</v>
      </c>
      <c r="I22" s="6">
        <v>455.67599999999999</v>
      </c>
      <c r="J22" s="6">
        <v>894.35500000000002</v>
      </c>
      <c r="K22" s="6">
        <v>1480.6510000000001</v>
      </c>
      <c r="L22" s="6">
        <v>2342.498</v>
      </c>
      <c r="M22" s="6">
        <v>3285.5239999999999</v>
      </c>
      <c r="N22" s="6">
        <v>4012</v>
      </c>
      <c r="O22" s="6">
        <v>4797</v>
      </c>
      <c r="P22" s="6">
        <v>5843</v>
      </c>
      <c r="Q22" s="6">
        <v>7313</v>
      </c>
      <c r="R22" s="6">
        <v>8863</v>
      </c>
      <c r="S22" s="6">
        <v>11130</v>
      </c>
      <c r="T22" s="6">
        <v>13293</v>
      </c>
      <c r="U22" s="6">
        <v>17264</v>
      </c>
      <c r="V22" s="6">
        <v>22788</v>
      </c>
      <c r="W22" s="6">
        <v>30561</v>
      </c>
    </row>
    <row r="23" spans="1:23" x14ac:dyDescent="0.2">
      <c r="A23" t="s">
        <v>5</v>
      </c>
      <c r="E23" s="6">
        <v>53.872999999999998</v>
      </c>
      <c r="F23" s="6">
        <v>188.255</v>
      </c>
      <c r="G23" s="6">
        <v>320.71800000000002</v>
      </c>
      <c r="H23" s="6">
        <v>378.916</v>
      </c>
      <c r="I23" s="6">
        <v>961.74900000000002</v>
      </c>
      <c r="J23" s="6">
        <v>2395.239</v>
      </c>
      <c r="K23" s="6">
        <v>4039.261</v>
      </c>
      <c r="L23" s="6">
        <v>5233.8429999999998</v>
      </c>
      <c r="M23" s="6">
        <v>4844.6099999999997</v>
      </c>
      <c r="N23" s="6">
        <v>7759</v>
      </c>
      <c r="O23" s="6">
        <v>9603</v>
      </c>
      <c r="P23" s="6">
        <v>11854</v>
      </c>
      <c r="Q23" s="6">
        <v>16524</v>
      </c>
      <c r="R23" s="6">
        <v>23883</v>
      </c>
      <c r="S23" s="6">
        <v>29016</v>
      </c>
      <c r="T23" s="6">
        <v>34234</v>
      </c>
      <c r="U23" s="6">
        <v>42383</v>
      </c>
      <c r="V23" s="6">
        <v>59719</v>
      </c>
      <c r="W23" s="6">
        <v>73646</v>
      </c>
    </row>
    <row r="24" spans="1:23" x14ac:dyDescent="0.2">
      <c r="A24" t="s">
        <v>96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>
        <v>10941</v>
      </c>
    </row>
    <row r="25" spans="1:23" x14ac:dyDescent="0.2">
      <c r="A25" t="s">
        <v>6</v>
      </c>
      <c r="E25" s="6"/>
      <c r="F25" s="6">
        <v>87.441999999999993</v>
      </c>
      <c r="G25" s="6">
        <v>87.441999999999993</v>
      </c>
      <c r="H25" s="6">
        <v>122.818</v>
      </c>
      <c r="I25" s="6">
        <v>194.9</v>
      </c>
      <c r="J25" s="6">
        <v>1545.1189999999999</v>
      </c>
      <c r="K25" s="6">
        <v>2299.3679999999999</v>
      </c>
      <c r="L25" s="6">
        <v>4839.8540000000003</v>
      </c>
      <c r="M25" s="6">
        <v>4902.5649999999996</v>
      </c>
      <c r="N25" s="6">
        <v>6256</v>
      </c>
      <c r="O25" s="6">
        <v>7346</v>
      </c>
      <c r="P25" s="6">
        <v>10537</v>
      </c>
      <c r="Q25" s="6">
        <v>11492</v>
      </c>
      <c r="R25" s="6">
        <v>15599</v>
      </c>
      <c r="S25" s="6">
        <v>15869</v>
      </c>
      <c r="T25" s="6">
        <v>16468</v>
      </c>
      <c r="U25" s="6">
        <v>16747</v>
      </c>
      <c r="V25" s="6">
        <v>17888</v>
      </c>
      <c r="W25" s="6">
        <v>20624</v>
      </c>
    </row>
    <row r="26" spans="1:23" x14ac:dyDescent="0.2"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x14ac:dyDescent="0.2">
      <c r="A27" t="s">
        <v>7</v>
      </c>
      <c r="E27" s="6">
        <v>9.6000000000000002E-2</v>
      </c>
      <c r="F27" s="6">
        <v>18.114000000000001</v>
      </c>
      <c r="G27" s="6">
        <v>16.312999999999999</v>
      </c>
      <c r="H27" s="6">
        <v>71.069000000000003</v>
      </c>
      <c r="I27" s="6">
        <v>82.783000000000001</v>
      </c>
      <c r="J27" s="6">
        <v>346.84100000000001</v>
      </c>
      <c r="K27" s="6">
        <v>446.596</v>
      </c>
      <c r="L27" s="6">
        <v>996.69</v>
      </c>
      <c r="M27" s="6">
        <v>774.93799999999999</v>
      </c>
      <c r="N27" s="6">
        <v>1044</v>
      </c>
      <c r="O27" s="6">
        <v>1578</v>
      </c>
      <c r="P27" s="6">
        <v>7473</v>
      </c>
      <c r="Q27" s="6">
        <v>6066</v>
      </c>
      <c r="R27" s="6">
        <v>4607</v>
      </c>
      <c r="S27" s="6">
        <v>3847</v>
      </c>
      <c r="T27" s="6">
        <v>3307</v>
      </c>
      <c r="U27" s="6">
        <v>2692</v>
      </c>
      <c r="V27" s="6">
        <v>2220</v>
      </c>
      <c r="W27" s="6">
        <v>1979</v>
      </c>
    </row>
    <row r="28" spans="1:23" x14ac:dyDescent="0.2"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x14ac:dyDescent="0.2">
      <c r="A29" t="s">
        <v>63</v>
      </c>
      <c r="E29" s="6"/>
      <c r="F29" s="6"/>
      <c r="G29" s="6"/>
      <c r="H29" s="6"/>
      <c r="I29" s="6">
        <v>14.369</v>
      </c>
      <c r="J29" s="6">
        <v>1031.8499999999999</v>
      </c>
      <c r="K29" s="6">
        <v>1059.694</v>
      </c>
      <c r="L29" s="6">
        <v>85.16</v>
      </c>
      <c r="M29" s="6">
        <v>128.977</v>
      </c>
      <c r="N29" s="6">
        <v>523</v>
      </c>
      <c r="O29" s="6">
        <v>790</v>
      </c>
      <c r="P29" s="6">
        <v>1469</v>
      </c>
      <c r="Q29" s="6">
        <v>1976</v>
      </c>
      <c r="R29" s="6">
        <v>3079</v>
      </c>
      <c r="S29" s="6">
        <v>5183</v>
      </c>
      <c r="T29" s="6">
        <v>5878</v>
      </c>
      <c r="U29" s="6">
        <v>7813</v>
      </c>
      <c r="V29" s="6">
        <v>13859</v>
      </c>
      <c r="W29" s="6">
        <v>13078</v>
      </c>
    </row>
    <row r="30" spans="1:23" x14ac:dyDescent="0.2">
      <c r="A30" t="s">
        <v>4</v>
      </c>
      <c r="E30" s="6">
        <v>1.127</v>
      </c>
      <c r="F30" s="6">
        <v>17.413</v>
      </c>
      <c r="G30" s="6">
        <v>21.66</v>
      </c>
      <c r="H30" s="6">
        <v>35.493000000000002</v>
      </c>
      <c r="I30" s="6">
        <v>16.940999999999999</v>
      </c>
      <c r="J30" s="6">
        <v>114.455</v>
      </c>
      <c r="K30" s="6">
        <v>168.53</v>
      </c>
      <c r="L30" s="6">
        <v>433.846</v>
      </c>
      <c r="M30" s="6">
        <v>416.11900000000003</v>
      </c>
      <c r="N30" s="6">
        <v>442</v>
      </c>
      <c r="O30" s="6">
        <v>499</v>
      </c>
      <c r="P30" s="6">
        <v>2011</v>
      </c>
      <c r="Q30" s="6">
        <v>1976</v>
      </c>
      <c r="R30" s="6">
        <v>3280</v>
      </c>
      <c r="S30" s="6">
        <v>3181</v>
      </c>
      <c r="T30" s="6">
        <v>1819</v>
      </c>
      <c r="U30" s="6">
        <v>2672</v>
      </c>
      <c r="V30" s="6">
        <v>2693</v>
      </c>
      <c r="W30" s="6">
        <v>2342</v>
      </c>
    </row>
    <row r="31" spans="1:23" x14ac:dyDescent="0.2"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3" x14ac:dyDescent="0.2">
      <c r="A32" t="s">
        <v>10</v>
      </c>
      <c r="E32" s="7">
        <v>286.892</v>
      </c>
      <c r="F32" s="7">
        <v>871.36800000000005</v>
      </c>
      <c r="G32" s="7">
        <v>1328.0220000000004</v>
      </c>
      <c r="H32" s="7">
        <v>3313.3509999999997</v>
      </c>
      <c r="I32" s="7">
        <v>10271.813</v>
      </c>
      <c r="J32" s="7">
        <v>18473.350999999999</v>
      </c>
      <c r="K32" s="7">
        <v>25335.805999999997</v>
      </c>
      <c r="L32" s="7">
        <v>31767.575000000004</v>
      </c>
      <c r="M32" s="7">
        <v>40496.778000000006</v>
      </c>
      <c r="N32" s="7">
        <f t="shared" ref="N32:V32" si="1">SUM(N11:N30)-N21-N22</f>
        <v>57851</v>
      </c>
      <c r="O32" s="7">
        <f t="shared" si="1"/>
        <v>72574</v>
      </c>
      <c r="P32" s="7">
        <f t="shared" si="1"/>
        <v>93798</v>
      </c>
      <c r="Q32" s="7">
        <f t="shared" si="1"/>
        <v>110920</v>
      </c>
      <c r="R32" s="7">
        <f t="shared" si="1"/>
        <v>131133</v>
      </c>
      <c r="S32" s="7">
        <f t="shared" si="1"/>
        <v>147461</v>
      </c>
      <c r="T32" s="7">
        <f t="shared" si="1"/>
        <v>167497</v>
      </c>
      <c r="U32" s="7">
        <f t="shared" si="1"/>
        <v>197295</v>
      </c>
      <c r="V32" s="7">
        <f t="shared" si="1"/>
        <v>232792</v>
      </c>
      <c r="W32" s="7">
        <f>SUM(W11:W30)-W21-W22</f>
        <v>275909</v>
      </c>
    </row>
    <row r="33" spans="1:23" x14ac:dyDescent="0.2"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3" x14ac:dyDescent="0.2">
      <c r="A34" t="s">
        <v>80</v>
      </c>
      <c r="E34" s="7">
        <v>307.25899999999996</v>
      </c>
      <c r="F34" s="7">
        <v>922.93500000000006</v>
      </c>
      <c r="G34" s="7">
        <v>1375.9740000000004</v>
      </c>
      <c r="H34" s="7">
        <v>3415.9409999999998</v>
      </c>
      <c r="I34" s="7">
        <v>10678.147999999999</v>
      </c>
      <c r="J34" s="7">
        <v>19337.992999999999</v>
      </c>
      <c r="K34" s="7">
        <v>26569.446999999996</v>
      </c>
      <c r="L34" s="7">
        <v>33823.968000000001</v>
      </c>
      <c r="M34" s="7">
        <v>42852.041000000005</v>
      </c>
      <c r="N34" s="7">
        <f t="shared" ref="N34:V34" si="2">N32+N22-N17-N14</f>
        <v>61339</v>
      </c>
      <c r="O34" s="7">
        <f t="shared" si="2"/>
        <v>77156</v>
      </c>
      <c r="P34" s="7">
        <f t="shared" si="2"/>
        <v>98497</v>
      </c>
      <c r="Q34" s="7">
        <f t="shared" si="2"/>
        <v>116299</v>
      </c>
      <c r="R34" s="7">
        <f t="shared" si="2"/>
        <v>137376</v>
      </c>
      <c r="S34" s="7">
        <f t="shared" si="2"/>
        <v>156437</v>
      </c>
      <c r="T34" s="7">
        <f t="shared" si="2"/>
        <v>180312</v>
      </c>
      <c r="U34" s="7">
        <f t="shared" si="2"/>
        <v>213510</v>
      </c>
      <c r="V34" s="7">
        <f t="shared" si="2"/>
        <v>254488</v>
      </c>
      <c r="W34" s="7">
        <f>W32+W22-W17-W14-W24</f>
        <v>292642</v>
      </c>
    </row>
    <row r="35" spans="1:23" x14ac:dyDescent="0.2"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3" x14ac:dyDescent="0.2"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3" x14ac:dyDescent="0.2">
      <c r="A37" t="s">
        <v>11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3" x14ac:dyDescent="0.2"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3" x14ac:dyDescent="0.2">
      <c r="A39" t="s">
        <v>12</v>
      </c>
      <c r="E39" s="6">
        <v>9.3940000000000001</v>
      </c>
      <c r="F39" s="6">
        <v>46.174999999999997</v>
      </c>
      <c r="G39" s="6">
        <v>61.83</v>
      </c>
      <c r="H39" s="6">
        <v>32.671999999999997</v>
      </c>
      <c r="I39" s="6">
        <v>115.575</v>
      </c>
      <c r="J39" s="6">
        <v>211.16900000000001</v>
      </c>
      <c r="K39" s="6">
        <v>282.10599999999999</v>
      </c>
      <c r="L39" s="6">
        <v>178.00399999999999</v>
      </c>
      <c r="M39" s="6">
        <v>215.86699999999999</v>
      </c>
      <c r="N39" s="6">
        <v>483</v>
      </c>
      <c r="O39" s="6">
        <v>588</v>
      </c>
      <c r="P39" s="6">
        <v>2012</v>
      </c>
      <c r="Q39" s="6">
        <v>2453</v>
      </c>
      <c r="R39" s="6">
        <v>1715</v>
      </c>
      <c r="S39" s="6">
        <v>1931</v>
      </c>
      <c r="T39" s="6">
        <v>2041</v>
      </c>
      <c r="U39" s="6">
        <v>3137</v>
      </c>
      <c r="V39" s="6">
        <v>4378</v>
      </c>
      <c r="W39" s="6">
        <v>5561</v>
      </c>
    </row>
    <row r="40" spans="1:23" x14ac:dyDescent="0.2">
      <c r="A40" t="s">
        <v>13</v>
      </c>
      <c r="E40" s="6">
        <v>14.528</v>
      </c>
      <c r="F40" s="6">
        <v>33.521999999999998</v>
      </c>
      <c r="G40" s="6">
        <v>33.930999999999997</v>
      </c>
      <c r="H40" s="6">
        <v>82.631</v>
      </c>
      <c r="I40" s="6">
        <v>198.78800000000001</v>
      </c>
      <c r="J40" s="6">
        <v>351.67099999999999</v>
      </c>
      <c r="K40" s="6">
        <v>588.39</v>
      </c>
      <c r="L40" s="6">
        <v>811.64300000000003</v>
      </c>
      <c r="M40" s="6">
        <v>982.48199999999997</v>
      </c>
      <c r="N40" s="6">
        <v>1410</v>
      </c>
      <c r="O40" s="6">
        <v>1818</v>
      </c>
      <c r="P40" s="6">
        <v>2239</v>
      </c>
      <c r="Q40" s="6">
        <v>2502</v>
      </c>
      <c r="R40" s="6">
        <v>3069</v>
      </c>
      <c r="S40" s="6">
        <v>3539</v>
      </c>
      <c r="T40" s="6">
        <v>3976</v>
      </c>
      <c r="U40" s="6">
        <v>4581</v>
      </c>
      <c r="V40" s="6">
        <v>6839</v>
      </c>
      <c r="W40" s="6">
        <v>8495</v>
      </c>
    </row>
    <row r="41" spans="1:23" x14ac:dyDescent="0.2">
      <c r="A41" t="s">
        <v>14</v>
      </c>
      <c r="E41" s="6">
        <v>10.81</v>
      </c>
      <c r="F41" s="6">
        <v>26.411000000000001</v>
      </c>
      <c r="G41" s="6">
        <v>41.054000000000002</v>
      </c>
      <c r="H41" s="6">
        <v>64.111000000000004</v>
      </c>
      <c r="I41" s="6">
        <v>114.377</v>
      </c>
      <c r="J41" s="6">
        <v>265.87200000000001</v>
      </c>
      <c r="K41" s="6">
        <v>465.03199999999998</v>
      </c>
      <c r="L41" s="6">
        <v>480.26299999999998</v>
      </c>
      <c r="M41" s="6">
        <v>570.08000000000004</v>
      </c>
      <c r="N41" s="6">
        <v>961</v>
      </c>
      <c r="O41" s="6">
        <v>1370</v>
      </c>
      <c r="P41" s="6">
        <v>3258</v>
      </c>
      <c r="Q41" s="6">
        <v>3755</v>
      </c>
      <c r="R41" s="6">
        <v>4434</v>
      </c>
      <c r="S41" s="6">
        <v>4768</v>
      </c>
      <c r="T41" s="6">
        <v>6144</v>
      </c>
      <c r="U41" s="6">
        <v>10177</v>
      </c>
      <c r="V41" s="6">
        <v>16958</v>
      </c>
      <c r="W41" s="6">
        <v>23067</v>
      </c>
    </row>
    <row r="42" spans="1:23" x14ac:dyDescent="0.2">
      <c r="A42" t="s">
        <v>15</v>
      </c>
      <c r="E42" s="6">
        <v>13.1</v>
      </c>
      <c r="F42" s="6">
        <v>88.671999999999997</v>
      </c>
      <c r="G42" s="6">
        <v>93.435000000000002</v>
      </c>
      <c r="H42" s="6">
        <v>122.544</v>
      </c>
      <c r="I42" s="6">
        <v>215.77099999999999</v>
      </c>
      <c r="J42" s="6">
        <v>370.36399999999998</v>
      </c>
      <c r="K42" s="6">
        <v>522.00099999999998</v>
      </c>
      <c r="L42" s="6">
        <v>532.54700000000003</v>
      </c>
      <c r="M42" s="6">
        <v>693.95799999999997</v>
      </c>
      <c r="N42" s="6">
        <v>885</v>
      </c>
      <c r="O42" s="6">
        <v>1168</v>
      </c>
      <c r="P42" s="6">
        <v>1471</v>
      </c>
      <c r="Q42" s="6">
        <v>1729</v>
      </c>
      <c r="R42" s="6">
        <v>1952</v>
      </c>
      <c r="S42" s="6">
        <v>2329</v>
      </c>
      <c r="T42" s="6">
        <v>2942</v>
      </c>
      <c r="U42" s="6">
        <v>3975</v>
      </c>
      <c r="V42" s="6">
        <v>4592</v>
      </c>
      <c r="W42" s="6">
        <v>5916</v>
      </c>
    </row>
    <row r="43" spans="1:23" x14ac:dyDescent="0.2">
      <c r="A43" t="s">
        <v>19</v>
      </c>
      <c r="E43" s="6">
        <v>11.345000000000001</v>
      </c>
      <c r="F43" s="6">
        <v>15.346</v>
      </c>
      <c r="G43" s="6">
        <v>18.256</v>
      </c>
      <c r="H43" s="6">
        <v>36.508000000000003</v>
      </c>
      <c r="I43" s="6">
        <v>73.099000000000004</v>
      </c>
      <c r="J43" s="6">
        <v>105.136</v>
      </c>
      <c r="K43" s="6">
        <v>178.07300000000001</v>
      </c>
      <c r="L43" s="6">
        <v>218.084</v>
      </c>
      <c r="M43" s="6">
        <v>285.08</v>
      </c>
      <c r="N43" s="6">
        <v>394</v>
      </c>
      <c r="O43" s="6">
        <v>547</v>
      </c>
      <c r="P43" s="6">
        <v>895</v>
      </c>
      <c r="Q43" s="6">
        <v>1062</v>
      </c>
      <c r="R43" s="6">
        <v>752</v>
      </c>
      <c r="S43" s="6">
        <v>788</v>
      </c>
      <c r="T43" s="6">
        <v>1099</v>
      </c>
      <c r="U43" s="6">
        <v>1432</v>
      </c>
      <c r="V43" s="6">
        <v>1784</v>
      </c>
      <c r="W43" s="6">
        <v>1908</v>
      </c>
    </row>
    <row r="44" spans="1:23" x14ac:dyDescent="0.2">
      <c r="A44" t="s">
        <v>16</v>
      </c>
      <c r="E44" s="6">
        <v>25.981000000000002</v>
      </c>
      <c r="F44" s="6">
        <v>20.704999999999998</v>
      </c>
      <c r="G44" s="6">
        <v>0</v>
      </c>
      <c r="H44" s="6">
        <v>0</v>
      </c>
      <c r="I44" s="6">
        <v>27.774000000000001</v>
      </c>
      <c r="J44" s="6">
        <v>0.375</v>
      </c>
      <c r="K44" s="6">
        <v>478.37200000000001</v>
      </c>
      <c r="L44" s="6">
        <v>971.66399999999999</v>
      </c>
      <c r="M44" s="6">
        <v>1392.4680000000001</v>
      </c>
      <c r="N44" s="6">
        <f>37+1200</f>
        <v>1237</v>
      </c>
      <c r="O44" s="6">
        <f>197+1693</f>
        <v>1890</v>
      </c>
      <c r="P44" s="6">
        <f>240+2046</f>
        <v>2286</v>
      </c>
      <c r="Q44" s="6">
        <f>24+2638</f>
        <v>2662</v>
      </c>
      <c r="R44" s="6">
        <f>96+3407</f>
        <v>3503</v>
      </c>
      <c r="S44" s="6">
        <f>302+3663</f>
        <v>3965</v>
      </c>
      <c r="T44" s="6">
        <f>554+4677</f>
        <v>5231</v>
      </c>
      <c r="U44" s="6">
        <f>881+12812</f>
        <v>13693</v>
      </c>
      <c r="V44" s="6">
        <f>69+11327</f>
        <v>11396</v>
      </c>
      <c r="W44" s="6">
        <f>274+9885</f>
        <v>10159</v>
      </c>
    </row>
    <row r="45" spans="1:23" x14ac:dyDescent="0.2">
      <c r="A45" t="s">
        <v>17</v>
      </c>
      <c r="E45" s="6">
        <v>4.3499999999999996</v>
      </c>
      <c r="F45" s="6">
        <v>4.6210000000000004</v>
      </c>
      <c r="G45" s="6">
        <v>3.7509999999999999</v>
      </c>
      <c r="H45" s="6">
        <v>1.9019999999999999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/>
      <c r="O45" s="6"/>
      <c r="P45" s="6"/>
      <c r="Q45" s="6"/>
      <c r="R45" s="6"/>
      <c r="S45" s="6"/>
      <c r="T45" s="6"/>
      <c r="U45" s="6"/>
      <c r="V45" s="6"/>
    </row>
    <row r="46" spans="1:23" x14ac:dyDescent="0.2">
      <c r="A46" t="s">
        <v>65</v>
      </c>
      <c r="E46" s="6"/>
      <c r="F46" s="6"/>
      <c r="G46" s="6"/>
      <c r="H46" s="6"/>
      <c r="I46" s="6"/>
      <c r="J46" s="6"/>
      <c r="K46" s="6"/>
      <c r="L46" s="6"/>
      <c r="M46" s="6"/>
      <c r="N46" s="6">
        <v>3465</v>
      </c>
      <c r="O46" s="6">
        <v>1218</v>
      </c>
      <c r="P46" s="6">
        <v>2549</v>
      </c>
      <c r="Q46" s="6">
        <v>3009</v>
      </c>
      <c r="R46" s="6">
        <v>2009</v>
      </c>
      <c r="S46" s="6">
        <v>3225</v>
      </c>
      <c r="T46" s="6"/>
      <c r="U46" s="6"/>
      <c r="V46" s="6"/>
    </row>
    <row r="47" spans="1:23" x14ac:dyDescent="0.2">
      <c r="A47" t="s">
        <v>66</v>
      </c>
      <c r="E47" s="6"/>
      <c r="F47" s="6"/>
      <c r="G47" s="6"/>
      <c r="H47" s="6"/>
      <c r="I47" s="6"/>
      <c r="J47" s="6"/>
      <c r="K47" s="6"/>
      <c r="L47" s="6"/>
      <c r="M47" s="6"/>
      <c r="N47" s="6">
        <v>2361</v>
      </c>
      <c r="O47" s="6">
        <v>2007</v>
      </c>
      <c r="P47" s="6">
        <v>1673</v>
      </c>
      <c r="Q47" s="6">
        <v>1374</v>
      </c>
      <c r="R47" s="6">
        <v>2778</v>
      </c>
      <c r="S47" s="6">
        <v>2428</v>
      </c>
      <c r="T47" s="6"/>
      <c r="U47" s="6"/>
      <c r="V47" s="6"/>
    </row>
    <row r="48" spans="1:23" x14ac:dyDescent="0.2">
      <c r="A48" t="s">
        <v>67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2986</v>
      </c>
      <c r="P48" s="6">
        <v>2988</v>
      </c>
      <c r="Q48" s="6">
        <v>2236</v>
      </c>
      <c r="R48" s="6">
        <v>3228</v>
      </c>
      <c r="S48" s="6">
        <v>1995</v>
      </c>
      <c r="T48" s="6">
        <v>3935</v>
      </c>
      <c r="U48" s="6">
        <v>3969</v>
      </c>
      <c r="V48" s="6">
        <v>4012</v>
      </c>
      <c r="W48" s="6">
        <v>4554</v>
      </c>
    </row>
    <row r="49" spans="1:23" x14ac:dyDescent="0.2"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>
        <v>10214</v>
      </c>
    </row>
    <row r="50" spans="1:23" x14ac:dyDescent="0.2">
      <c r="A50" t="s">
        <v>18</v>
      </c>
      <c r="C50" s="6">
        <v>18.75</v>
      </c>
      <c r="D50" s="6">
        <v>14.247</v>
      </c>
      <c r="E50" s="6">
        <v>6.5119999999999996</v>
      </c>
      <c r="F50" s="6">
        <v>1.988</v>
      </c>
      <c r="G50" s="6">
        <v>0.45600000000000002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/>
      <c r="O50" s="6"/>
      <c r="P50" s="6"/>
      <c r="Q50" s="6"/>
      <c r="R50" s="6"/>
      <c r="S50" s="6"/>
      <c r="T50" s="6"/>
      <c r="U50" s="6"/>
      <c r="V50" s="6"/>
    </row>
    <row r="51" spans="1:23" x14ac:dyDescent="0.2">
      <c r="A51" t="s">
        <v>19</v>
      </c>
      <c r="E51" s="6">
        <v>1.901</v>
      </c>
      <c r="F51" s="6">
        <v>5.0140000000000002</v>
      </c>
      <c r="G51" s="6">
        <v>6.0229999999999997</v>
      </c>
      <c r="H51" s="6">
        <v>7.4429999999999996</v>
      </c>
      <c r="I51" s="6">
        <v>10.468</v>
      </c>
      <c r="J51" s="6">
        <v>20.006</v>
      </c>
      <c r="K51" s="6">
        <v>30.248999999999999</v>
      </c>
      <c r="L51" s="6">
        <v>29.818000000000001</v>
      </c>
      <c r="M51" s="6">
        <v>41.618000000000002</v>
      </c>
      <c r="N51" s="6">
        <v>35</v>
      </c>
      <c r="O51" s="6">
        <v>44</v>
      </c>
      <c r="P51" s="6">
        <v>100</v>
      </c>
      <c r="Q51" s="6">
        <v>139</v>
      </c>
      <c r="R51" s="6">
        <v>104</v>
      </c>
      <c r="S51" s="6">
        <v>151</v>
      </c>
      <c r="T51" s="6">
        <v>202</v>
      </c>
      <c r="U51" s="6">
        <v>340</v>
      </c>
      <c r="V51" s="6">
        <v>396</v>
      </c>
      <c r="W51" s="6">
        <v>358</v>
      </c>
    </row>
    <row r="52" spans="1:23" x14ac:dyDescent="0.2">
      <c r="A52" t="s">
        <v>20</v>
      </c>
      <c r="E52" s="6">
        <v>0.56699999999999995</v>
      </c>
      <c r="F52" s="6">
        <v>6.3410000000000002</v>
      </c>
      <c r="G52" s="6">
        <v>8.5760000000000005</v>
      </c>
      <c r="H52" s="6">
        <v>5.9820000000000002</v>
      </c>
      <c r="I52" s="6">
        <v>2.0830000000000002</v>
      </c>
      <c r="J52" s="6">
        <v>0</v>
      </c>
      <c r="K52" s="6">
        <v>0</v>
      </c>
      <c r="L52" s="6">
        <v>0</v>
      </c>
      <c r="M52" s="6">
        <v>0</v>
      </c>
      <c r="N52" s="6"/>
      <c r="O52" s="6"/>
      <c r="P52" s="6"/>
      <c r="Q52" s="6"/>
      <c r="R52" s="6"/>
      <c r="S52" s="6"/>
      <c r="T52" s="6"/>
      <c r="U52" s="6"/>
      <c r="V52" s="6"/>
    </row>
    <row r="53" spans="1:23" x14ac:dyDescent="0.2">
      <c r="A53" t="s">
        <v>3</v>
      </c>
      <c r="E53" s="6">
        <v>0.57999999999999996</v>
      </c>
      <c r="F53" s="6">
        <v>18.510000000000002</v>
      </c>
      <c r="G53" s="6">
        <v>42.198999999999998</v>
      </c>
      <c r="H53" s="6">
        <v>0</v>
      </c>
      <c r="I53" s="6">
        <v>35.418999999999997</v>
      </c>
      <c r="J53" s="6">
        <v>40.420999999999999</v>
      </c>
      <c r="K53" s="6">
        <v>0</v>
      </c>
      <c r="L53" s="6">
        <v>12.515000000000001</v>
      </c>
      <c r="M53" s="6">
        <v>0</v>
      </c>
      <c r="N53" s="6"/>
      <c r="O53" s="6">
        <v>287</v>
      </c>
      <c r="P53" s="6">
        <v>1872</v>
      </c>
      <c r="Q53" s="6">
        <v>1947</v>
      </c>
      <c r="R53" s="6">
        <v>1971</v>
      </c>
      <c r="S53" s="6">
        <v>189</v>
      </c>
      <c r="T53" s="6">
        <v>226</v>
      </c>
      <c r="U53" s="6">
        <v>430</v>
      </c>
      <c r="V53" s="6">
        <v>1264</v>
      </c>
      <c r="W53" s="6">
        <v>1701</v>
      </c>
    </row>
    <row r="54" spans="1:23" x14ac:dyDescent="0.2">
      <c r="A54" t="s">
        <v>21</v>
      </c>
      <c r="E54" s="6">
        <v>0</v>
      </c>
      <c r="F54" s="6">
        <v>1.512</v>
      </c>
      <c r="G54" s="6">
        <v>1.512</v>
      </c>
      <c r="H54" s="6">
        <v>30.501999999999999</v>
      </c>
      <c r="I54" s="6">
        <v>59.502000000000002</v>
      </c>
      <c r="J54" s="6">
        <v>68.497</v>
      </c>
      <c r="K54" s="6">
        <v>101.904</v>
      </c>
      <c r="L54" s="6">
        <v>294.17500000000001</v>
      </c>
      <c r="M54" s="6">
        <v>311.00099999999998</v>
      </c>
      <c r="N54" s="6">
        <v>379</v>
      </c>
      <c r="O54" s="6">
        <v>506</v>
      </c>
      <c r="P54" s="6">
        <v>740</v>
      </c>
      <c r="Q54" s="6">
        <v>743</v>
      </c>
      <c r="R54" s="6">
        <v>1118</v>
      </c>
      <c r="S54" s="6">
        <v>1822</v>
      </c>
      <c r="T54" s="6">
        <v>2665</v>
      </c>
      <c r="U54" s="6">
        <v>3059</v>
      </c>
      <c r="V54" s="6">
        <v>3545</v>
      </c>
      <c r="W54" s="6">
        <v>2534</v>
      </c>
    </row>
    <row r="55" spans="1:23" x14ac:dyDescent="0.2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3" x14ac:dyDescent="0.2">
      <c r="A56" t="s">
        <v>22</v>
      </c>
      <c r="E56" s="6">
        <v>13.871</v>
      </c>
      <c r="F56" s="6">
        <v>13.871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3" x14ac:dyDescent="0.2"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3" x14ac:dyDescent="0.2">
      <c r="A58" t="s">
        <v>23</v>
      </c>
      <c r="E58" s="6">
        <v>44.436</v>
      </c>
      <c r="F58" s="6">
        <v>44.436</v>
      </c>
      <c r="G58" s="6">
        <v>79.86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3" x14ac:dyDescent="0.2">
      <c r="A59" t="s">
        <v>24</v>
      </c>
      <c r="E59" s="6">
        <v>0.14499999999999999</v>
      </c>
      <c r="F59" s="6">
        <v>0.161</v>
      </c>
      <c r="G59" s="6">
        <v>0.16500000000000001</v>
      </c>
      <c r="H59" s="6">
        <v>0.26700000000000002</v>
      </c>
      <c r="I59" s="6">
        <v>0.29299999999999998</v>
      </c>
      <c r="J59" s="6">
        <v>0.309</v>
      </c>
      <c r="K59" s="6">
        <v>0.313</v>
      </c>
      <c r="L59" s="6">
        <v>0.315</v>
      </c>
      <c r="M59" s="6">
        <v>0.318</v>
      </c>
      <c r="N59" s="6"/>
      <c r="O59" s="6"/>
      <c r="P59" s="6"/>
      <c r="Q59" s="6"/>
      <c r="R59" s="6"/>
      <c r="S59" s="6"/>
      <c r="T59" s="6"/>
      <c r="U59" s="6"/>
      <c r="V59" s="6"/>
    </row>
    <row r="60" spans="1:23" x14ac:dyDescent="0.2">
      <c r="A60" t="s">
        <v>25</v>
      </c>
      <c r="E60" s="6">
        <v>83.41</v>
      </c>
      <c r="F60" s="6">
        <v>725.21900000000005</v>
      </c>
      <c r="G60" s="6">
        <v>956.88199999999995</v>
      </c>
      <c r="H60" s="6">
        <v>2582.3519999999999</v>
      </c>
      <c r="I60" s="6">
        <v>7477.7920000000004</v>
      </c>
      <c r="J60" s="6">
        <v>11882.906000000001</v>
      </c>
      <c r="K60" s="6">
        <v>13241.221</v>
      </c>
      <c r="L60" s="6">
        <v>14450.338</v>
      </c>
      <c r="M60" s="6">
        <v>15816.737999999999</v>
      </c>
      <c r="N60" s="6">
        <v>18235</v>
      </c>
      <c r="O60" s="6">
        <v>20264</v>
      </c>
      <c r="P60" s="6">
        <v>22835</v>
      </c>
      <c r="Q60" s="6">
        <v>25922</v>
      </c>
      <c r="R60" s="6">
        <v>28767</v>
      </c>
      <c r="S60" s="6">
        <v>32982</v>
      </c>
      <c r="T60" s="6">
        <v>36307</v>
      </c>
      <c r="U60" s="6">
        <v>40247</v>
      </c>
      <c r="V60" s="6">
        <v>45049</v>
      </c>
      <c r="W60" s="6">
        <v>50552</v>
      </c>
    </row>
    <row r="61" spans="1:23" x14ac:dyDescent="0.2">
      <c r="A61" t="s">
        <v>26</v>
      </c>
      <c r="E61" s="6">
        <v>-4.3</v>
      </c>
      <c r="F61" s="6">
        <v>-4.3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3" x14ac:dyDescent="0.2">
      <c r="A62" t="s">
        <v>29</v>
      </c>
      <c r="E62" s="6">
        <v>-35.401000000000003</v>
      </c>
      <c r="F62" s="6">
        <v>-369.66800000000001</v>
      </c>
      <c r="G62" s="6">
        <v>-352.815</v>
      </c>
      <c r="H62" s="6">
        <v>-249.47</v>
      </c>
      <c r="I62" s="6">
        <v>-119.015</v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3" x14ac:dyDescent="0.2">
      <c r="A63" t="s">
        <v>27</v>
      </c>
      <c r="E63" s="6">
        <v>4.9000000000000002E-2</v>
      </c>
      <c r="F63" s="6">
        <v>1.66</v>
      </c>
      <c r="G63" s="6">
        <v>-1.4810000000000001</v>
      </c>
      <c r="H63" s="6">
        <v>5.4359999999999999</v>
      </c>
      <c r="I63" s="6">
        <v>4.0190000000000001</v>
      </c>
      <c r="J63" s="6">
        <v>23.311</v>
      </c>
      <c r="K63" s="6">
        <v>113.373</v>
      </c>
      <c r="L63" s="6">
        <v>226.57900000000001</v>
      </c>
      <c r="M63" s="6">
        <v>105.09</v>
      </c>
      <c r="N63" s="6">
        <v>138</v>
      </c>
      <c r="O63" s="6">
        <v>276</v>
      </c>
      <c r="P63" s="6">
        <v>538</v>
      </c>
      <c r="Q63" s="6">
        <v>125</v>
      </c>
      <c r="R63" s="6">
        <v>27</v>
      </c>
      <c r="S63" s="6">
        <v>-1874</v>
      </c>
      <c r="T63" s="6">
        <v>-2402</v>
      </c>
      <c r="U63" s="6">
        <v>-992</v>
      </c>
      <c r="V63" s="6">
        <v>-2306</v>
      </c>
      <c r="W63" s="6">
        <v>-1232</v>
      </c>
    </row>
    <row r="64" spans="1:23" x14ac:dyDescent="0.2">
      <c r="A64" t="s">
        <v>28</v>
      </c>
      <c r="E64" s="6">
        <v>85.703999999999994</v>
      </c>
      <c r="F64" s="6">
        <v>191.352</v>
      </c>
      <c r="G64" s="6">
        <v>334.38799999999998</v>
      </c>
      <c r="H64" s="6">
        <v>590.471</v>
      </c>
      <c r="I64" s="6">
        <v>2055.8679999999999</v>
      </c>
      <c r="J64" s="6">
        <v>5133.3140000000003</v>
      </c>
      <c r="K64" s="6">
        <v>9334.7720000000008</v>
      </c>
      <c r="L64" s="6">
        <v>13561.63</v>
      </c>
      <c r="M64" s="6">
        <v>20082.078000000001</v>
      </c>
      <c r="N64" s="6">
        <v>27868</v>
      </c>
      <c r="O64" s="6">
        <v>37605</v>
      </c>
      <c r="P64" s="6">
        <v>48342</v>
      </c>
      <c r="Q64" s="6">
        <v>61262</v>
      </c>
      <c r="R64" s="6">
        <v>75706</v>
      </c>
      <c r="S64" s="6">
        <v>89223</v>
      </c>
      <c r="T64" s="6">
        <v>105131</v>
      </c>
      <c r="U64" s="6">
        <v>113247</v>
      </c>
      <c r="V64" s="6">
        <v>134885</v>
      </c>
      <c r="W64" s="6">
        <v>152122</v>
      </c>
    </row>
    <row r="65" spans="1:25" x14ac:dyDescent="0.2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5" x14ac:dyDescent="0.2">
      <c r="A66" t="s">
        <v>30</v>
      </c>
      <c r="E66" s="7">
        <f>SUM(E39:E64)</f>
        <v>286.98199999999997</v>
      </c>
      <c r="F66" s="7">
        <f t="shared" ref="F66:V66" si="3">SUM(F39:F64)</f>
        <v>871.54800000000012</v>
      </c>
      <c r="G66" s="7">
        <f t="shared" si="3"/>
        <v>1328.0219999999999</v>
      </c>
      <c r="H66" s="7">
        <f t="shared" si="3"/>
        <v>3313.3510000000001</v>
      </c>
      <c r="I66" s="7">
        <f t="shared" si="3"/>
        <v>10271.813000000002</v>
      </c>
      <c r="J66" s="7">
        <f t="shared" si="3"/>
        <v>18473.351000000002</v>
      </c>
      <c r="K66" s="7">
        <f t="shared" si="3"/>
        <v>25335.806</v>
      </c>
      <c r="L66" s="7">
        <f t="shared" si="3"/>
        <v>31767.575000000004</v>
      </c>
      <c r="M66" s="7">
        <f t="shared" si="3"/>
        <v>40496.778000000006</v>
      </c>
      <c r="N66" s="7">
        <f t="shared" si="3"/>
        <v>57851</v>
      </c>
      <c r="O66" s="7">
        <f t="shared" si="3"/>
        <v>72574</v>
      </c>
      <c r="P66" s="7">
        <f t="shared" si="3"/>
        <v>93798</v>
      </c>
      <c r="Q66" s="7">
        <f t="shared" si="3"/>
        <v>110920</v>
      </c>
      <c r="R66" s="7">
        <f t="shared" si="3"/>
        <v>131133</v>
      </c>
      <c r="S66" s="7">
        <f t="shared" si="3"/>
        <v>147461</v>
      </c>
      <c r="T66" s="7">
        <f t="shared" si="3"/>
        <v>167497</v>
      </c>
      <c r="U66" s="7">
        <f t="shared" si="3"/>
        <v>197295</v>
      </c>
      <c r="V66" s="7">
        <f t="shared" si="3"/>
        <v>232792</v>
      </c>
      <c r="W66" s="7">
        <f t="shared" ref="W66" si="4">SUM(W39:W64)</f>
        <v>275909</v>
      </c>
    </row>
    <row r="67" spans="1:25" x14ac:dyDescent="0.2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5" x14ac:dyDescent="0.2">
      <c r="A68" t="s">
        <v>78</v>
      </c>
      <c r="E68" s="7">
        <f>E66-E53-E44-E45-E50-SUM(E56:E64)-E51-E52</f>
        <v>59.176999999999978</v>
      </c>
      <c r="F68" s="7">
        <f t="shared" ref="F68:W68" si="5">F66-F53-F44-F45-F50-SUM(F56:F64)-F51-F52</f>
        <v>211.63799999999992</v>
      </c>
      <c r="G68" s="7">
        <f t="shared" si="5"/>
        <v>250.01800000000017</v>
      </c>
      <c r="H68" s="7">
        <f t="shared" si="5"/>
        <v>368.96800000000002</v>
      </c>
      <c r="I68" s="7">
        <f t="shared" si="5"/>
        <v>777.11200000000235</v>
      </c>
      <c r="J68" s="7">
        <f t="shared" si="5"/>
        <v>1372.7090000000037</v>
      </c>
      <c r="K68" s="7">
        <f t="shared" si="5"/>
        <v>2137.5060000000012</v>
      </c>
      <c r="L68" s="7">
        <f t="shared" si="5"/>
        <v>2514.7160000000031</v>
      </c>
      <c r="M68" s="7">
        <f t="shared" si="5"/>
        <v>3058.468000000003</v>
      </c>
      <c r="N68" s="7">
        <f t="shared" si="5"/>
        <v>10338</v>
      </c>
      <c r="O68" s="7">
        <f t="shared" si="5"/>
        <v>12208</v>
      </c>
      <c r="P68" s="7">
        <f t="shared" si="5"/>
        <v>17825</v>
      </c>
      <c r="Q68" s="7">
        <f t="shared" si="5"/>
        <v>18863</v>
      </c>
      <c r="R68" s="7">
        <f t="shared" si="5"/>
        <v>21055</v>
      </c>
      <c r="S68" s="7">
        <f t="shared" si="5"/>
        <v>22825</v>
      </c>
      <c r="T68" s="7">
        <f t="shared" si="5"/>
        <v>22802</v>
      </c>
      <c r="U68" s="7">
        <f t="shared" si="5"/>
        <v>30330</v>
      </c>
      <c r="V68" s="7">
        <f t="shared" si="5"/>
        <v>42108</v>
      </c>
      <c r="W68" s="7">
        <f t="shared" si="5"/>
        <v>62249</v>
      </c>
    </row>
    <row r="69" spans="1:25" x14ac:dyDescent="0.2">
      <c r="E69" s="6"/>
      <c r="F69" s="6"/>
      <c r="G69" s="6"/>
      <c r="H69" s="7"/>
      <c r="I69" s="7"/>
      <c r="J69" s="7"/>
      <c r="K69" s="7"/>
      <c r="L69" s="7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5" x14ac:dyDescent="0.2">
      <c r="A70" s="25" t="s">
        <v>79</v>
      </c>
      <c r="B70" s="25"/>
      <c r="C70" s="25"/>
      <c r="D70" s="25"/>
      <c r="E70" s="26">
        <f>E34-E68</f>
        <v>248.08199999999999</v>
      </c>
      <c r="F70" s="26">
        <f t="shared" ref="F70:V70" si="6">F34-F68</f>
        <v>711.29700000000014</v>
      </c>
      <c r="G70" s="26">
        <f t="shared" si="6"/>
        <v>1125.9560000000001</v>
      </c>
      <c r="H70" s="26">
        <f t="shared" si="6"/>
        <v>3046.973</v>
      </c>
      <c r="I70" s="26">
        <f t="shared" si="6"/>
        <v>9901.0359999999964</v>
      </c>
      <c r="J70" s="26">
        <f t="shared" si="6"/>
        <v>17965.283999999996</v>
      </c>
      <c r="K70" s="26">
        <f t="shared" si="6"/>
        <v>24431.940999999995</v>
      </c>
      <c r="L70" s="26">
        <f t="shared" si="6"/>
        <v>31309.251999999997</v>
      </c>
      <c r="M70" s="26">
        <f t="shared" si="6"/>
        <v>39793.573000000004</v>
      </c>
      <c r="N70" s="26">
        <f t="shared" si="6"/>
        <v>51001</v>
      </c>
      <c r="O70" s="26">
        <f t="shared" si="6"/>
        <v>64948</v>
      </c>
      <c r="P70" s="26">
        <f t="shared" si="6"/>
        <v>80672</v>
      </c>
      <c r="Q70" s="26">
        <f t="shared" si="6"/>
        <v>97436</v>
      </c>
      <c r="R70" s="26">
        <f t="shared" si="6"/>
        <v>116321</v>
      </c>
      <c r="S70" s="26">
        <f t="shared" si="6"/>
        <v>133612</v>
      </c>
      <c r="T70" s="26">
        <f t="shared" si="6"/>
        <v>157510</v>
      </c>
      <c r="U70" s="26">
        <f t="shared" si="6"/>
        <v>183180</v>
      </c>
      <c r="V70" s="26">
        <f t="shared" si="6"/>
        <v>212380</v>
      </c>
      <c r="W70" s="26">
        <f t="shared" ref="W70" si="7">W34-W68</f>
        <v>230393</v>
      </c>
    </row>
    <row r="71" spans="1:25" x14ac:dyDescent="0.2">
      <c r="A71" s="25" t="s">
        <v>31</v>
      </c>
      <c r="B71" s="25"/>
      <c r="C71" s="25"/>
      <c r="D71" s="25"/>
      <c r="E71" s="26">
        <f>E50+E45+E46+E47</f>
        <v>10.861999999999998</v>
      </c>
      <c r="F71" s="26">
        <f t="shared" ref="F71:V71" si="8">F50+F45+F46+F47</f>
        <v>6.609</v>
      </c>
      <c r="G71" s="26">
        <f t="shared" si="8"/>
        <v>4.2069999999999999</v>
      </c>
      <c r="H71" s="26">
        <f t="shared" si="8"/>
        <v>1.9019999999999999</v>
      </c>
      <c r="I71" s="26">
        <f t="shared" si="8"/>
        <v>0</v>
      </c>
      <c r="J71" s="26">
        <f t="shared" si="8"/>
        <v>0</v>
      </c>
      <c r="K71" s="26">
        <f t="shared" si="8"/>
        <v>0</v>
      </c>
      <c r="L71" s="26">
        <f t="shared" si="8"/>
        <v>0</v>
      </c>
      <c r="M71" s="26">
        <f t="shared" si="8"/>
        <v>0</v>
      </c>
      <c r="N71" s="26">
        <f t="shared" si="8"/>
        <v>5826</v>
      </c>
      <c r="O71" s="26">
        <f t="shared" si="8"/>
        <v>3225</v>
      </c>
      <c r="P71" s="26">
        <f t="shared" si="8"/>
        <v>4222</v>
      </c>
      <c r="Q71" s="26">
        <f t="shared" si="8"/>
        <v>4383</v>
      </c>
      <c r="R71" s="26">
        <f t="shared" si="8"/>
        <v>4787</v>
      </c>
      <c r="S71" s="26">
        <f t="shared" si="8"/>
        <v>5653</v>
      </c>
      <c r="T71" s="26">
        <f t="shared" si="8"/>
        <v>0</v>
      </c>
      <c r="U71" s="26">
        <f t="shared" si="8"/>
        <v>0</v>
      </c>
      <c r="V71" s="26">
        <f t="shared" si="8"/>
        <v>0</v>
      </c>
      <c r="W71" s="26">
        <f t="shared" ref="W71" si="9">W50+W45+W46+W47</f>
        <v>0</v>
      </c>
    </row>
    <row r="72" spans="1:25" x14ac:dyDescent="0.2">
      <c r="A72" s="25" t="s">
        <v>32</v>
      </c>
      <c r="B72" s="25"/>
      <c r="C72" s="25"/>
      <c r="D72" s="25"/>
      <c r="E72" s="26">
        <f>E70-E71</f>
        <v>237.22</v>
      </c>
      <c r="F72" s="26">
        <f t="shared" ref="F72:V72" si="10">F70-F71</f>
        <v>704.6880000000001</v>
      </c>
      <c r="G72" s="26">
        <f t="shared" si="10"/>
        <v>1121.749</v>
      </c>
      <c r="H72" s="26">
        <f t="shared" si="10"/>
        <v>3045.0709999999999</v>
      </c>
      <c r="I72" s="26">
        <f t="shared" si="10"/>
        <v>9901.0359999999964</v>
      </c>
      <c r="J72" s="26">
        <f t="shared" si="10"/>
        <v>17965.283999999996</v>
      </c>
      <c r="K72" s="26">
        <f t="shared" si="10"/>
        <v>24431.940999999995</v>
      </c>
      <c r="L72" s="26">
        <f t="shared" si="10"/>
        <v>31309.251999999997</v>
      </c>
      <c r="M72" s="26">
        <f t="shared" si="10"/>
        <v>39793.573000000004</v>
      </c>
      <c r="N72" s="26">
        <f t="shared" si="10"/>
        <v>45175</v>
      </c>
      <c r="O72" s="26">
        <f t="shared" si="10"/>
        <v>61723</v>
      </c>
      <c r="P72" s="26">
        <f t="shared" si="10"/>
        <v>76450</v>
      </c>
      <c r="Q72" s="26">
        <f t="shared" si="10"/>
        <v>93053</v>
      </c>
      <c r="R72" s="26">
        <f t="shared" si="10"/>
        <v>111534</v>
      </c>
      <c r="S72" s="26">
        <f t="shared" si="10"/>
        <v>127959</v>
      </c>
      <c r="T72" s="26">
        <f t="shared" si="10"/>
        <v>157510</v>
      </c>
      <c r="U72" s="26">
        <f t="shared" si="10"/>
        <v>183180</v>
      </c>
      <c r="V72" s="26">
        <f t="shared" si="10"/>
        <v>212380</v>
      </c>
      <c r="W72" s="26">
        <f t="shared" ref="W72" si="11">W70-W71</f>
        <v>230393</v>
      </c>
    </row>
    <row r="73" spans="1:25" x14ac:dyDescent="0.2">
      <c r="F73" s="55" t="s">
        <v>110</v>
      </c>
      <c r="G73" s="14">
        <v>1900</v>
      </c>
      <c r="H73" s="56">
        <f>G73/G74</f>
        <v>0.62877492472074947</v>
      </c>
    </row>
    <row r="74" spans="1:25" x14ac:dyDescent="0.2">
      <c r="F74" s="55" t="s">
        <v>111</v>
      </c>
      <c r="G74" s="57">
        <f>G73+G72</f>
        <v>3021.7489999999998</v>
      </c>
      <c r="H74" s="55"/>
    </row>
    <row r="75" spans="1:25" x14ac:dyDescent="0.2">
      <c r="B75">
        <v>1999</v>
      </c>
      <c r="C75">
        <v>2000</v>
      </c>
      <c r="D75">
        <v>2001</v>
      </c>
      <c r="E75">
        <v>2002</v>
      </c>
      <c r="F75">
        <v>2003</v>
      </c>
      <c r="G75" s="1">
        <v>38168</v>
      </c>
      <c r="H75">
        <v>2004</v>
      </c>
      <c r="I75">
        <v>2005</v>
      </c>
      <c r="J75">
        <v>2006</v>
      </c>
      <c r="K75">
        <v>2007</v>
      </c>
      <c r="L75">
        <v>2008</v>
      </c>
      <c r="M75">
        <v>2009</v>
      </c>
      <c r="N75">
        <v>2010</v>
      </c>
      <c r="O75">
        <v>2011</v>
      </c>
      <c r="P75">
        <v>2012</v>
      </c>
      <c r="Q75">
        <v>2013</v>
      </c>
      <c r="R75">
        <v>2014</v>
      </c>
      <c r="S75">
        <v>2015</v>
      </c>
      <c r="T75">
        <v>2016</v>
      </c>
      <c r="U75">
        <v>2017</v>
      </c>
      <c r="V75">
        <v>2018</v>
      </c>
      <c r="W75">
        <v>2019</v>
      </c>
    </row>
    <row r="76" spans="1:25" x14ac:dyDescent="0.2">
      <c r="A76" s="25" t="s">
        <v>34</v>
      </c>
      <c r="B76" s="27">
        <v>0.22</v>
      </c>
      <c r="C76" s="27">
        <v>19.018000000000001</v>
      </c>
      <c r="D76" s="27">
        <v>86.426000000000002</v>
      </c>
      <c r="E76" s="27">
        <v>439.50799999999998</v>
      </c>
      <c r="F76" s="27">
        <v>1465.934</v>
      </c>
      <c r="G76" s="27">
        <v>1351.835</v>
      </c>
      <c r="H76" s="27">
        <v>3189.223</v>
      </c>
      <c r="I76" s="27">
        <v>6138.56</v>
      </c>
      <c r="J76" s="27">
        <v>10604.916999999999</v>
      </c>
      <c r="K76" s="27">
        <v>16593.986000000001</v>
      </c>
      <c r="L76" s="27">
        <v>21795.55</v>
      </c>
      <c r="M76" s="27">
        <v>23650.562999999998</v>
      </c>
      <c r="N76" s="26">
        <v>29321</v>
      </c>
      <c r="O76" s="26">
        <v>37905</v>
      </c>
      <c r="P76" s="26">
        <v>50175</v>
      </c>
      <c r="Q76" s="26">
        <v>59825</v>
      </c>
      <c r="R76" s="26">
        <v>66001</v>
      </c>
      <c r="S76" s="26">
        <v>74989</v>
      </c>
      <c r="T76" s="26">
        <v>90272</v>
      </c>
      <c r="U76" s="26">
        <v>110855</v>
      </c>
      <c r="V76" s="26">
        <v>136819</v>
      </c>
      <c r="W76" s="26">
        <v>161857</v>
      </c>
      <c r="Y76">
        <f>W76/N76</f>
        <v>5.5201732546638924</v>
      </c>
    </row>
    <row r="77" spans="1:25" x14ac:dyDescent="0.2">
      <c r="B77" s="6"/>
      <c r="C77" s="6"/>
      <c r="D77" s="6"/>
      <c r="E77" s="6"/>
      <c r="F77" s="6"/>
      <c r="G77" s="6"/>
      <c r="H77" s="6"/>
    </row>
    <row r="78" spans="1:25" x14ac:dyDescent="0.2">
      <c r="A78" t="s">
        <v>35</v>
      </c>
      <c r="B78" s="6">
        <v>0.90800000000000003</v>
      </c>
      <c r="C78" s="6">
        <v>6.0810000000000004</v>
      </c>
      <c r="D78" s="6">
        <v>14.228</v>
      </c>
      <c r="E78" s="6">
        <v>131.51</v>
      </c>
      <c r="F78" s="6">
        <v>625.85400000000004</v>
      </c>
      <c r="G78" s="6">
        <v>641.77499999999998</v>
      </c>
      <c r="H78" s="6">
        <v>1457.653</v>
      </c>
      <c r="I78" s="6">
        <v>2571.509</v>
      </c>
      <c r="J78" s="6">
        <v>4225.027</v>
      </c>
      <c r="K78" s="6">
        <v>6649.085</v>
      </c>
      <c r="L78" s="6">
        <v>8621.5059999999994</v>
      </c>
      <c r="M78" s="6">
        <v>8844.1149999999998</v>
      </c>
      <c r="N78" s="6">
        <v>10417</v>
      </c>
      <c r="O78" s="6">
        <v>13188</v>
      </c>
      <c r="P78">
        <f>17176+3458</f>
        <v>20634</v>
      </c>
      <c r="Q78">
        <f>21993+3865</f>
        <v>25858</v>
      </c>
      <c r="R78" s="6">
        <v>25691</v>
      </c>
      <c r="S78" s="6">
        <v>28164</v>
      </c>
      <c r="T78" s="6">
        <v>35138</v>
      </c>
      <c r="U78" s="6">
        <v>45583</v>
      </c>
      <c r="V78" s="6">
        <v>59549</v>
      </c>
      <c r="W78" s="6">
        <f>71896-W86-W90-W87-W91-W89-2967</f>
        <v>43893</v>
      </c>
    </row>
    <row r="79" spans="1:25" x14ac:dyDescent="0.2">
      <c r="A79" t="s">
        <v>36</v>
      </c>
      <c r="B79" s="6">
        <v>2.93</v>
      </c>
      <c r="C79" s="6">
        <v>10.516</v>
      </c>
      <c r="D79" s="6">
        <v>16.5</v>
      </c>
      <c r="E79" s="6">
        <v>31.748000000000001</v>
      </c>
      <c r="F79" s="6">
        <v>91.227999999999994</v>
      </c>
      <c r="G79" s="6">
        <v>80.781000000000006</v>
      </c>
      <c r="H79" s="6">
        <v>225.63200000000001</v>
      </c>
      <c r="I79" s="6">
        <v>483.97800000000001</v>
      </c>
      <c r="J79" s="6">
        <v>1228.5889999999999</v>
      </c>
      <c r="K79" s="6">
        <v>2119.9850000000001</v>
      </c>
      <c r="L79" s="6">
        <v>2793.192</v>
      </c>
      <c r="M79" s="6">
        <v>2843.027</v>
      </c>
      <c r="N79" s="6">
        <v>3762</v>
      </c>
      <c r="O79" s="6">
        <v>5162</v>
      </c>
      <c r="P79" s="6">
        <v>6793</v>
      </c>
      <c r="Q79" s="6">
        <v>7952</v>
      </c>
      <c r="R79" s="6">
        <v>9832</v>
      </c>
      <c r="S79" s="6">
        <v>12282</v>
      </c>
      <c r="T79" s="6">
        <v>13948</v>
      </c>
      <c r="U79" s="6">
        <v>16625</v>
      </c>
      <c r="V79" s="6">
        <v>21419</v>
      </c>
      <c r="W79" s="6">
        <v>26018</v>
      </c>
    </row>
    <row r="80" spans="1:25" x14ac:dyDescent="0.2">
      <c r="A80" t="s">
        <v>37</v>
      </c>
      <c r="B80" s="6">
        <v>1.677</v>
      </c>
      <c r="C80" s="6">
        <v>10.385</v>
      </c>
      <c r="D80" s="6">
        <v>20.076000000000001</v>
      </c>
      <c r="E80" s="6">
        <v>43.848999999999997</v>
      </c>
      <c r="F80" s="6">
        <v>120.328</v>
      </c>
      <c r="G80" s="6">
        <v>104.681</v>
      </c>
      <c r="H80" s="6">
        <v>246.3</v>
      </c>
      <c r="I80" s="6">
        <v>439.74099999999999</v>
      </c>
      <c r="J80" s="6">
        <v>849.51800000000003</v>
      </c>
      <c r="K80" s="6">
        <v>1461.2660000000001</v>
      </c>
      <c r="L80" s="6">
        <v>1946.2439999999999</v>
      </c>
      <c r="M80" s="6">
        <v>1983.941</v>
      </c>
      <c r="N80" s="6">
        <v>2799</v>
      </c>
      <c r="O80" s="6">
        <v>4589</v>
      </c>
      <c r="P80" s="6">
        <v>6143</v>
      </c>
      <c r="Q80" s="6">
        <v>7253</v>
      </c>
      <c r="R80" s="6">
        <v>8131</v>
      </c>
      <c r="S80" s="6">
        <v>9047</v>
      </c>
      <c r="T80" s="6">
        <v>10485</v>
      </c>
      <c r="U80" s="6">
        <v>12893</v>
      </c>
      <c r="V80" s="6">
        <v>16333</v>
      </c>
      <c r="W80" s="6">
        <v>18464</v>
      </c>
    </row>
    <row r="81" spans="1:26" x14ac:dyDescent="0.2">
      <c r="A81" t="s">
        <v>38</v>
      </c>
      <c r="B81" s="6">
        <v>1.2210000000000001</v>
      </c>
      <c r="C81" s="6">
        <v>6.8630000000000004</v>
      </c>
      <c r="D81" s="6">
        <v>24.658000000000001</v>
      </c>
      <c r="E81" s="6">
        <v>45.935000000000002</v>
      </c>
      <c r="F81" s="6">
        <v>286.06</v>
      </c>
      <c r="G81" s="6">
        <v>198.31700000000001</v>
      </c>
      <c r="H81" s="6">
        <v>418.44600000000003</v>
      </c>
      <c r="I81" s="6">
        <v>536.05399999999997</v>
      </c>
      <c r="J81" s="6">
        <v>751.78700000000003</v>
      </c>
      <c r="K81" s="6">
        <v>1279.25</v>
      </c>
      <c r="L81" s="6">
        <v>1802.6389999999999</v>
      </c>
      <c r="M81" s="6">
        <v>1667.2940000000001</v>
      </c>
      <c r="N81" s="6">
        <v>1962</v>
      </c>
      <c r="O81" s="6">
        <v>2724</v>
      </c>
      <c r="P81" s="6">
        <v>3845</v>
      </c>
      <c r="Q81" s="6">
        <v>4796</v>
      </c>
      <c r="R81" s="6">
        <v>5851</v>
      </c>
      <c r="S81" s="6">
        <v>6136</v>
      </c>
      <c r="T81" s="6">
        <v>6985</v>
      </c>
      <c r="U81" s="6">
        <v>6872</v>
      </c>
      <c r="V81" s="6">
        <v>8126</v>
      </c>
      <c r="W81" s="6">
        <v>9551</v>
      </c>
    </row>
    <row r="82" spans="1:26" x14ac:dyDescent="0.2">
      <c r="B82" s="6"/>
      <c r="C82" s="6"/>
      <c r="D82" s="6"/>
      <c r="E82" s="6"/>
      <c r="F82" s="6"/>
      <c r="G82" s="6"/>
      <c r="H82" s="6"/>
    </row>
    <row r="83" spans="1:26" x14ac:dyDescent="0.2">
      <c r="A83" t="s">
        <v>39</v>
      </c>
      <c r="B83" s="6">
        <v>6.7360000000000007</v>
      </c>
      <c r="C83" s="6">
        <v>33.844999999999999</v>
      </c>
      <c r="D83" s="6">
        <v>75.462000000000003</v>
      </c>
      <c r="E83" s="6">
        <v>253.04199999999997</v>
      </c>
      <c r="F83" s="6">
        <v>1123.47</v>
      </c>
      <c r="G83" s="6">
        <v>1025.5540000000001</v>
      </c>
      <c r="H83" s="6">
        <v>2348.0309999999999</v>
      </c>
      <c r="I83" s="6">
        <v>4031.2820000000002</v>
      </c>
      <c r="J83" s="6">
        <v>7054.9210000000003</v>
      </c>
      <c r="K83" s="6">
        <v>11509.585999999999</v>
      </c>
      <c r="L83" s="6">
        <v>15163.581</v>
      </c>
      <c r="M83" s="6">
        <v>15338.377</v>
      </c>
      <c r="N83" s="6">
        <f t="shared" ref="N83:V83" si="12">SUM(N78:N81)</f>
        <v>18940</v>
      </c>
      <c r="O83" s="6">
        <f t="shared" si="12"/>
        <v>25663</v>
      </c>
      <c r="P83" s="6">
        <f t="shared" si="12"/>
        <v>37415</v>
      </c>
      <c r="Q83" s="6">
        <f t="shared" si="12"/>
        <v>45859</v>
      </c>
      <c r="R83" s="6">
        <f t="shared" si="12"/>
        <v>49505</v>
      </c>
      <c r="S83" s="6">
        <f t="shared" si="12"/>
        <v>55629</v>
      </c>
      <c r="T83" s="6">
        <f t="shared" si="12"/>
        <v>66556</v>
      </c>
      <c r="U83" s="6">
        <f t="shared" si="12"/>
        <v>81973</v>
      </c>
      <c r="V83" s="6">
        <f t="shared" si="12"/>
        <v>105427</v>
      </c>
      <c r="W83" s="6">
        <f t="shared" ref="W83" si="13">SUM(W78:W81)</f>
        <v>97926</v>
      </c>
    </row>
    <row r="84" spans="1:26" x14ac:dyDescent="0.2">
      <c r="B84" s="6"/>
      <c r="C84" s="6"/>
      <c r="D84" s="6"/>
      <c r="E84" s="6"/>
      <c r="F84" s="6"/>
      <c r="G84" s="6"/>
      <c r="H84" s="6"/>
      <c r="W84" s="12"/>
    </row>
    <row r="85" spans="1:26" x14ac:dyDescent="0.2">
      <c r="A85" t="s">
        <v>40</v>
      </c>
      <c r="B85" s="6">
        <v>0.44</v>
      </c>
      <c r="C85" s="6">
        <v>3.3467000000000002</v>
      </c>
      <c r="D85" s="6">
        <v>0.86099999999999999</v>
      </c>
      <c r="E85" s="6">
        <v>1.2150000000000001</v>
      </c>
      <c r="F85" s="6">
        <v>6.1210000000000004</v>
      </c>
      <c r="G85" s="6">
        <v>2.7469999999999999</v>
      </c>
      <c r="H85" s="6">
        <v>10.904</v>
      </c>
      <c r="I85" s="6">
        <v>124.399</v>
      </c>
      <c r="J85" s="6">
        <v>461.04399999999998</v>
      </c>
      <c r="K85" s="6">
        <v>589.58000000000004</v>
      </c>
      <c r="L85" s="6">
        <v>316.38400000000001</v>
      </c>
      <c r="M85" s="6">
        <v>69.003</v>
      </c>
      <c r="N85" s="6">
        <v>415</v>
      </c>
      <c r="O85" s="6">
        <v>584</v>
      </c>
      <c r="P85" s="6">
        <v>626</v>
      </c>
      <c r="Q85" s="6">
        <v>530</v>
      </c>
      <c r="R85" s="6">
        <v>763</v>
      </c>
      <c r="S85" s="6">
        <v>291</v>
      </c>
      <c r="T85" s="6">
        <v>434</v>
      </c>
      <c r="U85" s="6">
        <v>1047</v>
      </c>
      <c r="V85" s="6">
        <v>8592</v>
      </c>
      <c r="W85" s="6">
        <v>2427</v>
      </c>
    </row>
    <row r="86" spans="1:26" x14ac:dyDescent="0.2">
      <c r="B86" s="6"/>
      <c r="C86" s="6"/>
      <c r="D86" s="6"/>
      <c r="E86" s="6"/>
      <c r="F86" s="6"/>
      <c r="G86" s="6"/>
      <c r="H86" s="6"/>
      <c r="J86" s="12"/>
      <c r="W86" s="6">
        <v>2361</v>
      </c>
    </row>
    <row r="87" spans="1:26" x14ac:dyDescent="0.2">
      <c r="A87" t="s">
        <v>41</v>
      </c>
      <c r="B87" s="6"/>
      <c r="C87" s="6">
        <v>3.2997000000000001</v>
      </c>
      <c r="D87" s="6">
        <v>1.758</v>
      </c>
      <c r="E87" s="6">
        <v>2.57</v>
      </c>
      <c r="F87" s="6">
        <v>1.931</v>
      </c>
      <c r="G87" s="6">
        <v>0.54</v>
      </c>
      <c r="H87" s="6">
        <v>0.86199999999999999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>
        <v>100</v>
      </c>
    </row>
    <row r="88" spans="1:26" x14ac:dyDescent="0.2">
      <c r="A88" t="s">
        <v>50</v>
      </c>
      <c r="B88" s="6"/>
      <c r="C88" s="6"/>
      <c r="D88" s="6"/>
      <c r="E88" s="6"/>
      <c r="F88" s="6"/>
      <c r="G88" s="6"/>
      <c r="H88" s="6">
        <v>201</v>
      </c>
      <c r="I88" s="6">
        <v>90</v>
      </c>
      <c r="J88" s="6"/>
      <c r="K88" s="6"/>
      <c r="L88" s="6">
        <v>1094.7570000000001</v>
      </c>
      <c r="M88" s="6"/>
      <c r="N88" s="6"/>
      <c r="O88" s="6">
        <v>500</v>
      </c>
      <c r="P88" s="6">
        <v>51</v>
      </c>
      <c r="Q88" s="6">
        <v>-706</v>
      </c>
      <c r="R88" s="6">
        <v>-516</v>
      </c>
      <c r="S88" s="6">
        <v>522</v>
      </c>
      <c r="T88" s="6"/>
      <c r="U88" s="6">
        <v>2736</v>
      </c>
      <c r="V88" s="6">
        <v>5071</v>
      </c>
      <c r="W88" s="6">
        <v>1697</v>
      </c>
    </row>
    <row r="89" spans="1:26" x14ac:dyDescent="0.2">
      <c r="A89" t="s">
        <v>64</v>
      </c>
      <c r="B89" s="6"/>
      <c r="C89" s="6">
        <v>2.5059999999999998</v>
      </c>
      <c r="D89" s="6">
        <v>12.382999999999999</v>
      </c>
      <c r="E89" s="6">
        <v>21.635000000000002</v>
      </c>
      <c r="F89" s="6">
        <v>229.36099999999999</v>
      </c>
      <c r="G89" s="6">
        <v>151.23400000000001</v>
      </c>
      <c r="H89" s="6">
        <v>278.74599999999998</v>
      </c>
      <c r="I89" s="6">
        <v>200.709</v>
      </c>
      <c r="J89" s="6">
        <v>455.1</v>
      </c>
      <c r="K89" s="6">
        <v>868.64599999999996</v>
      </c>
      <c r="L89" s="6">
        <v>1119.7660000000001</v>
      </c>
      <c r="M89" s="6">
        <v>1164.0540000000001</v>
      </c>
      <c r="N89" s="6">
        <v>1376</v>
      </c>
      <c r="O89" s="6">
        <v>1974</v>
      </c>
      <c r="P89" s="6">
        <v>2692</v>
      </c>
      <c r="Q89" s="6">
        <v>3343</v>
      </c>
      <c r="R89" s="6">
        <v>4279</v>
      </c>
      <c r="S89" s="6">
        <v>5203</v>
      </c>
      <c r="T89" s="6">
        <v>6703</v>
      </c>
      <c r="U89" s="6">
        <v>7679</v>
      </c>
      <c r="V89" s="6">
        <v>9353</v>
      </c>
      <c r="W89" s="6">
        <v>10794</v>
      </c>
    </row>
    <row r="90" spans="1:26" x14ac:dyDescent="0.2">
      <c r="A90" t="s">
        <v>8</v>
      </c>
      <c r="B90" s="6">
        <v>3</v>
      </c>
      <c r="C90" s="6">
        <v>4.5</v>
      </c>
      <c r="D90" s="6">
        <v>9.8309999999999995</v>
      </c>
      <c r="E90" s="6">
        <v>17.815000000000001</v>
      </c>
      <c r="F90" s="6">
        <v>43.850999999999999</v>
      </c>
      <c r="G90" s="6">
        <v>49.823999999999998</v>
      </c>
      <c r="H90" s="6">
        <v>128.523</v>
      </c>
      <c r="I90" s="6">
        <v>256.81200000000001</v>
      </c>
      <c r="J90" s="6">
        <v>494.43</v>
      </c>
      <c r="K90" s="6">
        <v>807.74300000000005</v>
      </c>
      <c r="L90" s="6">
        <v>1212.2370000000001</v>
      </c>
      <c r="M90" s="6">
        <v>1240.03</v>
      </c>
      <c r="N90" s="6">
        <v>1067</v>
      </c>
      <c r="O90" s="6">
        <v>1396</v>
      </c>
      <c r="P90" s="6">
        <v>1988</v>
      </c>
      <c r="Q90" s="6">
        <v>2781</v>
      </c>
      <c r="R90" s="6">
        <v>3523</v>
      </c>
      <c r="S90" s="6">
        <v>4132</v>
      </c>
      <c r="T90" s="6">
        <v>5267</v>
      </c>
      <c r="U90" s="6">
        <v>6103</v>
      </c>
      <c r="V90" s="6">
        <v>8164</v>
      </c>
      <c r="W90" s="49">
        <v>10856</v>
      </c>
    </row>
    <row r="91" spans="1:26" x14ac:dyDescent="0.2">
      <c r="A91" t="s">
        <v>42</v>
      </c>
      <c r="B91" s="6"/>
      <c r="C91" s="6"/>
      <c r="D91" s="6">
        <v>0.19400000000000001</v>
      </c>
      <c r="E91" s="6">
        <v>0.215</v>
      </c>
      <c r="F91" s="6">
        <v>6.3339999999999996</v>
      </c>
      <c r="G91" s="6">
        <v>4.8010000000000002</v>
      </c>
      <c r="H91" s="6">
        <v>19.95</v>
      </c>
      <c r="I91" s="6">
        <v>37</v>
      </c>
      <c r="J91" s="6">
        <v>77.509</v>
      </c>
      <c r="K91" s="6">
        <v>159.91499999999999</v>
      </c>
      <c r="L91" s="6">
        <v>287.64999999999998</v>
      </c>
      <c r="M91" s="6">
        <v>284.27800000000002</v>
      </c>
      <c r="N91" s="6">
        <v>329</v>
      </c>
      <c r="O91" s="6">
        <v>455</v>
      </c>
      <c r="P91" s="6">
        <v>974</v>
      </c>
      <c r="Q91" s="6">
        <v>1158</v>
      </c>
      <c r="R91" s="6">
        <v>1456</v>
      </c>
      <c r="S91" s="6">
        <v>931</v>
      </c>
      <c r="T91" s="6">
        <v>877</v>
      </c>
      <c r="U91" s="6">
        <v>812</v>
      </c>
      <c r="V91" s="6">
        <v>871</v>
      </c>
      <c r="W91" s="49">
        <v>925</v>
      </c>
    </row>
    <row r="92" spans="1:26" x14ac:dyDescent="0.2">
      <c r="A92" t="s">
        <v>61</v>
      </c>
      <c r="B92" s="6"/>
      <c r="C92" s="6"/>
      <c r="D92" s="6"/>
      <c r="E92" s="6"/>
      <c r="F92" s="6">
        <v>241.006</v>
      </c>
      <c r="G92" s="14">
        <v>241.006</v>
      </c>
      <c r="H92" s="6">
        <v>251.11500000000001</v>
      </c>
      <c r="I92" s="6">
        <v>676.28</v>
      </c>
      <c r="J92" s="6">
        <v>933.59400000000005</v>
      </c>
      <c r="K92" s="6">
        <v>1470.26</v>
      </c>
      <c r="L92" s="6">
        <v>1626.7380000000001</v>
      </c>
      <c r="M92" s="6">
        <v>1860.741</v>
      </c>
      <c r="N92" s="6">
        <v>2291</v>
      </c>
      <c r="O92" s="6">
        <v>2589</v>
      </c>
      <c r="P92" s="6">
        <v>2598</v>
      </c>
      <c r="Q92" s="6">
        <v>2282</v>
      </c>
      <c r="R92" s="6">
        <v>3331</v>
      </c>
      <c r="S92" s="6">
        <v>3303</v>
      </c>
      <c r="T92" s="6">
        <v>4672</v>
      </c>
      <c r="U92" s="6">
        <v>14531</v>
      </c>
      <c r="V92" s="6">
        <v>4177</v>
      </c>
      <c r="W92" s="6">
        <v>5282</v>
      </c>
    </row>
    <row r="93" spans="1:26" x14ac:dyDescent="0.2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X93" s="58" t="s">
        <v>30</v>
      </c>
      <c r="Y93" s="38" t="s">
        <v>99</v>
      </c>
      <c r="Z93" s="38" t="s">
        <v>98</v>
      </c>
    </row>
    <row r="94" spans="1:26" x14ac:dyDescent="0.2">
      <c r="A94" t="s">
        <v>62</v>
      </c>
      <c r="B94" s="6">
        <f t="shared" ref="B94:E94" si="14">B76-B83+B85-B88-B92-B87</f>
        <v>-6.0760000000000005</v>
      </c>
      <c r="C94" s="6">
        <f t="shared" si="14"/>
        <v>-14.779999999999998</v>
      </c>
      <c r="D94" s="6">
        <f t="shared" si="14"/>
        <v>10.067</v>
      </c>
      <c r="E94" s="6">
        <f t="shared" si="14"/>
        <v>185.11100000000002</v>
      </c>
      <c r="F94" s="6">
        <f t="shared" ref="F94:V94" si="15">F76-F83+F85-F88-F92-F87</f>
        <v>105.64799999999993</v>
      </c>
      <c r="G94" s="6">
        <f t="shared" si="15"/>
        <v>87.481999999999957</v>
      </c>
      <c r="H94" s="6">
        <f t="shared" si="15"/>
        <v>399.11899999999997</v>
      </c>
      <c r="I94" s="6">
        <f t="shared" si="15"/>
        <v>1465.3970000000002</v>
      </c>
      <c r="J94" s="6">
        <f t="shared" si="15"/>
        <v>3077.445999999999</v>
      </c>
      <c r="K94" s="6">
        <f t="shared" si="15"/>
        <v>4203.7200000000012</v>
      </c>
      <c r="L94" s="6">
        <f t="shared" si="15"/>
        <v>4226.8579999999993</v>
      </c>
      <c r="M94" s="6">
        <f t="shared" si="15"/>
        <v>6520.4479999999985</v>
      </c>
      <c r="N94" s="6">
        <f t="shared" si="15"/>
        <v>8505</v>
      </c>
      <c r="O94" s="6">
        <f t="shared" si="15"/>
        <v>9737</v>
      </c>
      <c r="P94" s="6">
        <f t="shared" si="15"/>
        <v>10737</v>
      </c>
      <c r="Q94" s="6">
        <f t="shared" si="15"/>
        <v>12920</v>
      </c>
      <c r="R94" s="6">
        <f t="shared" si="15"/>
        <v>14444</v>
      </c>
      <c r="S94" s="6">
        <f t="shared" si="15"/>
        <v>15826</v>
      </c>
      <c r="T94" s="6">
        <f t="shared" si="15"/>
        <v>19478</v>
      </c>
      <c r="U94" s="6">
        <f t="shared" si="15"/>
        <v>12662</v>
      </c>
      <c r="V94" s="6">
        <f t="shared" si="15"/>
        <v>30736</v>
      </c>
      <c r="W94" s="47">
        <f>W76-W83+W85-SUM(W86:W92)</f>
        <v>34343</v>
      </c>
    </row>
    <row r="95" spans="1:26" x14ac:dyDescent="0.2">
      <c r="A95" t="s">
        <v>101</v>
      </c>
      <c r="C95" s="2">
        <f t="shared" ref="C95" si="16">C94/B94-1</f>
        <v>1.4325213956550358</v>
      </c>
      <c r="D95" s="2">
        <f t="shared" ref="D95" si="17">D94/C94-1</f>
        <v>-1.6811231393775374</v>
      </c>
      <c r="E95" s="2">
        <f t="shared" ref="E95" si="18">E94/D94-1</f>
        <v>17.387901062878715</v>
      </c>
      <c r="F95" s="2">
        <f t="shared" ref="F95" si="19">F94/E94-1</f>
        <v>-0.42927216642987231</v>
      </c>
      <c r="G95" s="2"/>
      <c r="H95" s="2">
        <f>H94/F94-1</f>
        <v>2.7778187944873567</v>
      </c>
      <c r="I95" s="2">
        <f>(I94+I88+I89)/(H94+H88+H89)-1</f>
        <v>0.99815216216370017</v>
      </c>
      <c r="J95" s="2">
        <f t="shared" ref="J95:W95" si="20">(J94+J88+J89)/(I94+I88+I89)-1</f>
        <v>1.0115790276896717</v>
      </c>
      <c r="K95" s="2">
        <f t="shared" si="20"/>
        <v>0.43589524382697431</v>
      </c>
      <c r="L95" s="2">
        <f t="shared" si="20"/>
        <v>0.26989673063812791</v>
      </c>
      <c r="M95" s="2">
        <f t="shared" si="20"/>
        <v>0.19298982624999184</v>
      </c>
      <c r="N95" s="2">
        <f t="shared" si="20"/>
        <v>0.28583478799276807</v>
      </c>
      <c r="O95" s="2">
        <f t="shared" si="20"/>
        <v>0.23580609250075901</v>
      </c>
      <c r="P95" s="2">
        <f t="shared" si="20"/>
        <v>0.10392269265416432</v>
      </c>
      <c r="Q95" s="2">
        <f t="shared" si="20"/>
        <v>0.15408011869436211</v>
      </c>
      <c r="R95" s="2">
        <f t="shared" si="20"/>
        <v>0.17034132544835123</v>
      </c>
      <c r="S95" s="2">
        <f t="shared" si="20"/>
        <v>0.18366562311198997</v>
      </c>
      <c r="T95" s="2">
        <f t="shared" si="20"/>
        <v>0.2148392185977448</v>
      </c>
      <c r="U95" s="2">
        <f t="shared" si="20"/>
        <v>-0.11855926053244714</v>
      </c>
      <c r="V95" s="2">
        <f t="shared" si="20"/>
        <v>0.95692681024396586</v>
      </c>
      <c r="W95" s="2">
        <f t="shared" si="20"/>
        <v>3.7068201948627033E-2</v>
      </c>
      <c r="Y95" s="48">
        <f>MEDIAN(H95:W95)</f>
        <v>0.2253226555492519</v>
      </c>
      <c r="Z95" s="48">
        <f>AVERAGE(H95:W95)</f>
        <v>0.49439108723225672</v>
      </c>
    </row>
    <row r="96" spans="1:26" x14ac:dyDescent="0.2">
      <c r="A96" t="s">
        <v>106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6" x14ac:dyDescent="0.2">
      <c r="A97" t="s">
        <v>70</v>
      </c>
      <c r="B97" s="7">
        <f t="shared" ref="B97:G97" si="21">B76-B83+B85-B87+B90+B91+B89+B88</f>
        <v>-3.0760000000000005</v>
      </c>
      <c r="C97" s="7">
        <f t="shared" si="21"/>
        <v>-7.7739999999999974</v>
      </c>
      <c r="D97" s="7">
        <f t="shared" si="21"/>
        <v>32.474999999999994</v>
      </c>
      <c r="E97" s="7">
        <f t="shared" si="21"/>
        <v>224.77600000000001</v>
      </c>
      <c r="F97" s="7">
        <f t="shared" si="21"/>
        <v>626.19999999999993</v>
      </c>
      <c r="G97" s="7">
        <f t="shared" si="21"/>
        <v>534.34699999999998</v>
      </c>
      <c r="H97" s="7">
        <f>H76-H83+H85-H87+H90+H91+H89-H92</f>
        <v>1027.338</v>
      </c>
      <c r="I97" s="7">
        <f t="shared" ref="I97:W97" si="22">I76-I83+I85-I87+I90+I91+I89-I92</f>
        <v>2049.9179999999997</v>
      </c>
      <c r="J97" s="7">
        <f t="shared" si="22"/>
        <v>4104.4849999999997</v>
      </c>
      <c r="K97" s="7">
        <f t="shared" si="22"/>
        <v>6040.0240000000013</v>
      </c>
      <c r="L97" s="7">
        <f t="shared" si="22"/>
        <v>7941.2679999999991</v>
      </c>
      <c r="M97" s="7">
        <f t="shared" si="22"/>
        <v>9208.81</v>
      </c>
      <c r="N97" s="7">
        <f t="shared" si="22"/>
        <v>11277</v>
      </c>
      <c r="O97" s="7">
        <f t="shared" si="22"/>
        <v>14062</v>
      </c>
      <c r="P97" s="7">
        <f t="shared" si="22"/>
        <v>16442</v>
      </c>
      <c r="Q97" s="7">
        <f t="shared" si="22"/>
        <v>19496</v>
      </c>
      <c r="R97" s="7">
        <f t="shared" si="22"/>
        <v>23186</v>
      </c>
      <c r="S97" s="7">
        <f t="shared" si="22"/>
        <v>26614</v>
      </c>
      <c r="T97" s="7">
        <f t="shared" si="22"/>
        <v>32325</v>
      </c>
      <c r="U97" s="7">
        <f t="shared" si="22"/>
        <v>29992</v>
      </c>
      <c r="V97" s="7">
        <f t="shared" si="22"/>
        <v>54195</v>
      </c>
      <c r="W97" s="7">
        <f t="shared" si="22"/>
        <v>83551</v>
      </c>
      <c r="X97" s="47">
        <f>SUM(B97:W97)</f>
        <v>342918.79099999997</v>
      </c>
    </row>
    <row r="98" spans="1:26" x14ac:dyDescent="0.2">
      <c r="A98" t="s">
        <v>100</v>
      </c>
      <c r="B98" s="2"/>
      <c r="C98" s="2">
        <f t="shared" ref="C98:U98" si="23">C97/B97-1</f>
        <v>1.5273081924577361</v>
      </c>
      <c r="D98" s="2">
        <f t="shared" si="23"/>
        <v>-5.1773861589915109</v>
      </c>
      <c r="E98" s="2">
        <f t="shared" si="23"/>
        <v>5.9215088529638198</v>
      </c>
      <c r="F98" s="2">
        <f t="shared" si="23"/>
        <v>1.785884614015731</v>
      </c>
      <c r="G98" s="2">
        <f>H98</f>
        <v>0.64059086553816691</v>
      </c>
      <c r="H98" s="2">
        <f>H97/F97-1</f>
        <v>0.64059086553816691</v>
      </c>
      <c r="I98" s="2">
        <f t="shared" si="23"/>
        <v>0.99536861286158951</v>
      </c>
      <c r="J98" s="2">
        <f t="shared" si="23"/>
        <v>1.0022678955938726</v>
      </c>
      <c r="K98" s="2">
        <f t="shared" si="23"/>
        <v>0.47156683481606132</v>
      </c>
      <c r="L98" s="2">
        <f t="shared" si="23"/>
        <v>0.31477424593014813</v>
      </c>
      <c r="M98" s="2">
        <f t="shared" si="23"/>
        <v>0.15961456029440146</v>
      </c>
      <c r="N98" s="2">
        <f t="shared" si="23"/>
        <v>0.22458819326275603</v>
      </c>
      <c r="O98" s="2">
        <f t="shared" si="23"/>
        <v>0.24696284472820795</v>
      </c>
      <c r="P98" s="2">
        <f t="shared" si="23"/>
        <v>0.16925046223865747</v>
      </c>
      <c r="Q98" s="2">
        <f t="shared" si="23"/>
        <v>0.18574382678506263</v>
      </c>
      <c r="R98" s="2">
        <f t="shared" si="23"/>
        <v>0.18926959376282304</v>
      </c>
      <c r="S98" s="2">
        <f t="shared" si="23"/>
        <v>0.14784783921331845</v>
      </c>
      <c r="T98" s="2">
        <f t="shared" si="23"/>
        <v>0.21458630795821754</v>
      </c>
      <c r="U98" s="2">
        <f t="shared" si="23"/>
        <v>-7.2173240525908788E-2</v>
      </c>
      <c r="V98" s="2">
        <f>V97/U97-1</f>
        <v>0.80698186182982123</v>
      </c>
      <c r="W98" s="2">
        <f>W97/V97-1</f>
        <v>0.54167358612418126</v>
      </c>
      <c r="Y98" s="48">
        <f>MEDIAN(H98:W98)</f>
        <v>0.23577551899548199</v>
      </c>
      <c r="Z98" s="48">
        <f>AVERAGE(H98:W98)</f>
        <v>0.38993214315071101</v>
      </c>
    </row>
    <row r="99" spans="1:26" x14ac:dyDescent="0.2">
      <c r="A99" s="25" t="s">
        <v>71</v>
      </c>
      <c r="B99" s="28">
        <f t="shared" ref="B99:V99" si="24">B97/B76</f>
        <v>-13.981818181818184</v>
      </c>
      <c r="C99" s="28">
        <f t="shared" si="24"/>
        <v>-0.40877063834262262</v>
      </c>
      <c r="D99" s="28">
        <f t="shared" si="24"/>
        <v>0.37575498113993466</v>
      </c>
      <c r="E99" s="28">
        <f t="shared" si="24"/>
        <v>0.51142641317109139</v>
      </c>
      <c r="F99" s="28">
        <f t="shared" si="24"/>
        <v>0.42716793525492958</v>
      </c>
      <c r="G99" s="28">
        <f t="shared" si="24"/>
        <v>0.39527531096620516</v>
      </c>
      <c r="H99" s="28">
        <f t="shared" si="24"/>
        <v>0.32212799167696959</v>
      </c>
      <c r="I99" s="28">
        <f t="shared" si="24"/>
        <v>0.33394118490329971</v>
      </c>
      <c r="J99" s="28">
        <f t="shared" si="24"/>
        <v>0.3870360324366518</v>
      </c>
      <c r="K99" s="28">
        <f t="shared" si="24"/>
        <v>0.36398873664229925</v>
      </c>
      <c r="L99" s="28">
        <f t="shared" si="24"/>
        <v>0.36435272337701957</v>
      </c>
      <c r="M99" s="28">
        <f t="shared" si="24"/>
        <v>0.3893695892144301</v>
      </c>
      <c r="N99" s="28">
        <f t="shared" si="24"/>
        <v>0.38460489069267761</v>
      </c>
      <c r="O99" s="28">
        <f t="shared" si="24"/>
        <v>0.37098008178340586</v>
      </c>
      <c r="P99" s="28">
        <f t="shared" si="24"/>
        <v>0.32769307424015942</v>
      </c>
      <c r="Q99" s="28">
        <f t="shared" si="24"/>
        <v>0.32588382783117426</v>
      </c>
      <c r="R99" s="28">
        <f t="shared" si="24"/>
        <v>0.35129770761049073</v>
      </c>
      <c r="S99" s="28">
        <f t="shared" si="24"/>
        <v>0.35490538612329808</v>
      </c>
      <c r="T99" s="28">
        <f t="shared" si="24"/>
        <v>0.35808445586671395</v>
      </c>
      <c r="U99" s="28">
        <f t="shared" si="24"/>
        <v>0.27055162148752876</v>
      </c>
      <c r="V99" s="28">
        <f t="shared" si="24"/>
        <v>0.39610726580372607</v>
      </c>
      <c r="W99" s="28">
        <f t="shared" ref="W99" si="25">W97/W76</f>
        <v>0.5162025738769408</v>
      </c>
      <c r="Y99" s="4">
        <f>MEDIAN(N98:W98)</f>
        <v>0.20192795086052029</v>
      </c>
    </row>
    <row r="101" spans="1:26" x14ac:dyDescent="0.2">
      <c r="A101" s="25" t="s">
        <v>43</v>
      </c>
      <c r="B101" s="25"/>
      <c r="C101" s="25"/>
      <c r="D101" s="25"/>
      <c r="E101" s="28">
        <f>E87/((E45+E50+D50)/2)</f>
        <v>0.2047074754072245</v>
      </c>
      <c r="F101" s="28">
        <f>F87/((F45+F50+E50)/2)</f>
        <v>0.29433732185046874</v>
      </c>
      <c r="G101" s="28">
        <f>G87/((G45+G50+F50)/2)</f>
        <v>0.17433414043583537</v>
      </c>
      <c r="H101" s="28">
        <f>H87/((H45+H50+G50+G45)/2)</f>
        <v>0.2822065804550663</v>
      </c>
      <c r="I101" s="28">
        <f t="shared" ref="I101:V101" si="26">IF(I87&gt;0,I87/((I45+I50+H50+H45)/2),0)</f>
        <v>0</v>
      </c>
      <c r="J101" s="28">
        <f t="shared" si="26"/>
        <v>0</v>
      </c>
      <c r="K101" s="28">
        <f t="shared" si="26"/>
        <v>0</v>
      </c>
      <c r="L101" s="28">
        <f t="shared" si="26"/>
        <v>0</v>
      </c>
      <c r="M101" s="28">
        <f t="shared" si="26"/>
        <v>0</v>
      </c>
      <c r="N101" s="28">
        <f t="shared" si="26"/>
        <v>0</v>
      </c>
      <c r="O101" s="28">
        <f t="shared" si="26"/>
        <v>0</v>
      </c>
      <c r="P101" s="28">
        <f t="shared" si="26"/>
        <v>0</v>
      </c>
      <c r="Q101" s="28">
        <f t="shared" si="26"/>
        <v>0</v>
      </c>
      <c r="R101" s="28">
        <f t="shared" si="26"/>
        <v>0</v>
      </c>
      <c r="S101" s="28">
        <f t="shared" si="26"/>
        <v>0</v>
      </c>
      <c r="T101" s="28">
        <f t="shared" si="26"/>
        <v>0</v>
      </c>
      <c r="U101" s="28">
        <f t="shared" si="26"/>
        <v>0</v>
      </c>
      <c r="V101" s="28">
        <f t="shared" si="26"/>
        <v>0</v>
      </c>
      <c r="W101" s="28">
        <v>0</v>
      </c>
    </row>
    <row r="102" spans="1:26" x14ac:dyDescent="0.2">
      <c r="A102" t="s">
        <v>90</v>
      </c>
      <c r="E102" s="2"/>
      <c r="F102" s="2">
        <f>F92/F97</f>
        <v>0.38487064835515816</v>
      </c>
      <c r="G102" s="2">
        <f t="shared" ref="G102:V102" si="27">G92/G97</f>
        <v>0.45102901298220072</v>
      </c>
      <c r="H102" s="2">
        <f t="shared" si="27"/>
        <v>0.24443269887807131</v>
      </c>
      <c r="I102" s="2">
        <f t="shared" si="27"/>
        <v>0.32990587916199576</v>
      </c>
      <c r="J102" s="2">
        <f t="shared" si="27"/>
        <v>0.22745703785005916</v>
      </c>
      <c r="K102" s="2">
        <f t="shared" si="27"/>
        <v>0.24341956257127451</v>
      </c>
      <c r="L102" s="2">
        <f t="shared" si="27"/>
        <v>0.20484612784759312</v>
      </c>
      <c r="M102" s="2">
        <f t="shared" si="27"/>
        <v>0.20206096118825342</v>
      </c>
      <c r="N102" s="2">
        <f t="shared" si="27"/>
        <v>0.20315686796133722</v>
      </c>
      <c r="O102" s="2">
        <f t="shared" si="27"/>
        <v>0.18411321291423696</v>
      </c>
      <c r="P102" s="2">
        <f t="shared" si="27"/>
        <v>0.15800997445566234</v>
      </c>
      <c r="Q102" s="2">
        <f t="shared" si="27"/>
        <v>0.11704965121050472</v>
      </c>
      <c r="R102" s="2">
        <f t="shared" si="27"/>
        <v>0.14366428016906754</v>
      </c>
      <c r="S102" s="2">
        <f t="shared" si="27"/>
        <v>0.12410761253475615</v>
      </c>
      <c r="T102" s="2">
        <f t="shared" si="27"/>
        <v>0.14453209590100541</v>
      </c>
      <c r="U102" s="2">
        <f t="shared" si="27"/>
        <v>0.48449586556415042</v>
      </c>
      <c r="V102" s="2">
        <f t="shared" si="27"/>
        <v>7.7073530768521081E-2</v>
      </c>
      <c r="W102" s="2">
        <f t="shared" ref="W102" si="28">W92/W97</f>
        <v>6.3218872305537938E-2</v>
      </c>
    </row>
    <row r="104" spans="1:26" x14ac:dyDescent="0.2">
      <c r="A104" s="21" t="s">
        <v>44</v>
      </c>
    </row>
    <row r="105" spans="1:26" x14ac:dyDescent="0.2">
      <c r="A105" t="s">
        <v>45</v>
      </c>
      <c r="E105" s="3">
        <f>E76/E70</f>
        <v>1.7716238985496731</v>
      </c>
      <c r="F105" s="3">
        <f>F76/F70</f>
        <v>2.0609309472695649</v>
      </c>
      <c r="G105" s="3">
        <f>G76/G70*2</f>
        <v>2.4012217173672861</v>
      </c>
      <c r="H105" s="3">
        <f t="shared" ref="H105:V105" si="29">H76/H70</f>
        <v>1.0466856778842477</v>
      </c>
      <c r="I105" s="3">
        <f t="shared" si="29"/>
        <v>0.61999168571854524</v>
      </c>
      <c r="J105" s="3">
        <f t="shared" si="29"/>
        <v>0.59030054854685299</v>
      </c>
      <c r="K105" s="3">
        <f t="shared" si="29"/>
        <v>0.67919229176265628</v>
      </c>
      <c r="L105" s="3">
        <f t="shared" si="29"/>
        <v>0.69613767840892526</v>
      </c>
      <c r="M105" s="3">
        <f t="shared" si="29"/>
        <v>0.59433122529610483</v>
      </c>
      <c r="N105" s="3">
        <f t="shared" si="29"/>
        <v>0.5749102958765514</v>
      </c>
      <c r="O105" s="3">
        <f t="shared" si="29"/>
        <v>0.58362074274804454</v>
      </c>
      <c r="P105" s="3">
        <f t="shared" si="29"/>
        <v>0.62196301071003568</v>
      </c>
      <c r="Q105" s="3">
        <f t="shared" si="29"/>
        <v>0.61399277474444769</v>
      </c>
      <c r="R105" s="3">
        <f t="shared" si="29"/>
        <v>0.56740399411972042</v>
      </c>
      <c r="S105" s="3">
        <f t="shared" si="29"/>
        <v>0.56124449899709605</v>
      </c>
      <c r="T105" s="3">
        <f t="shared" si="29"/>
        <v>0.57311916703701349</v>
      </c>
      <c r="U105" s="3">
        <f t="shared" si="29"/>
        <v>0.60516977836008301</v>
      </c>
      <c r="V105" s="3">
        <f t="shared" si="29"/>
        <v>0.64421791129108197</v>
      </c>
      <c r="W105" s="3">
        <f t="shared" ref="W105" si="30">W76/W70</f>
        <v>0.70252568437409124</v>
      </c>
    </row>
    <row r="106" spans="1:26" x14ac:dyDescent="0.2">
      <c r="A106" t="s">
        <v>46</v>
      </c>
      <c r="E106" s="4">
        <f t="shared" ref="E106:V106" si="31">E99</f>
        <v>0.51142641317109139</v>
      </c>
      <c r="F106" s="4">
        <f t="shared" si="31"/>
        <v>0.42716793525492958</v>
      </c>
      <c r="G106" s="4">
        <f t="shared" si="31"/>
        <v>0.39527531096620516</v>
      </c>
      <c r="H106" s="4">
        <f t="shared" si="31"/>
        <v>0.32212799167696959</v>
      </c>
      <c r="I106" s="4">
        <f t="shared" si="31"/>
        <v>0.33394118490329971</v>
      </c>
      <c r="J106" s="4">
        <f t="shared" si="31"/>
        <v>0.3870360324366518</v>
      </c>
      <c r="K106" s="4">
        <f t="shared" si="31"/>
        <v>0.36398873664229925</v>
      </c>
      <c r="L106" s="4">
        <f t="shared" si="31"/>
        <v>0.36435272337701957</v>
      </c>
      <c r="M106" s="4">
        <f t="shared" si="31"/>
        <v>0.3893695892144301</v>
      </c>
      <c r="N106" s="4">
        <f t="shared" si="31"/>
        <v>0.38460489069267761</v>
      </c>
      <c r="O106" s="4">
        <f t="shared" si="31"/>
        <v>0.37098008178340586</v>
      </c>
      <c r="P106" s="4">
        <f t="shared" si="31"/>
        <v>0.32769307424015942</v>
      </c>
      <c r="Q106" s="4">
        <f t="shared" si="31"/>
        <v>0.32588382783117426</v>
      </c>
      <c r="R106" s="4">
        <f t="shared" si="31"/>
        <v>0.35129770761049073</v>
      </c>
      <c r="S106" s="4">
        <f t="shared" si="31"/>
        <v>0.35490538612329808</v>
      </c>
      <c r="T106" s="4">
        <f t="shared" si="31"/>
        <v>0.35808445586671395</v>
      </c>
      <c r="U106" s="4">
        <f t="shared" si="31"/>
        <v>0.27055162148752876</v>
      </c>
      <c r="V106" s="4">
        <f t="shared" si="31"/>
        <v>0.39610726580372607</v>
      </c>
      <c r="W106" s="4">
        <f t="shared" ref="W106" si="32">W99</f>
        <v>0.5162025738769408</v>
      </c>
    </row>
    <row r="107" spans="1:26" x14ac:dyDescent="0.2">
      <c r="A107" t="s">
        <v>47</v>
      </c>
      <c r="E107" s="5">
        <f t="shared" ref="E107:V107" si="33">E71/E70</f>
        <v>4.3783910158737831E-2</v>
      </c>
      <c r="F107" s="5">
        <f t="shared" si="33"/>
        <v>9.2914773997359729E-3</v>
      </c>
      <c r="G107" s="5">
        <f t="shared" si="33"/>
        <v>3.7363804624692258E-3</v>
      </c>
      <c r="H107" s="5">
        <f t="shared" si="33"/>
        <v>6.2422607617461661E-4</v>
      </c>
      <c r="I107" s="5">
        <f t="shared" si="33"/>
        <v>0</v>
      </c>
      <c r="J107" s="5">
        <f t="shared" si="33"/>
        <v>0</v>
      </c>
      <c r="K107" s="5">
        <f t="shared" si="33"/>
        <v>0</v>
      </c>
      <c r="L107" s="5">
        <f t="shared" si="33"/>
        <v>0</v>
      </c>
      <c r="M107" s="5">
        <f t="shared" si="33"/>
        <v>0</v>
      </c>
      <c r="N107" s="5">
        <f t="shared" si="33"/>
        <v>0.11423305425383816</v>
      </c>
      <c r="O107" s="5">
        <f t="shared" si="33"/>
        <v>4.965510870234649E-2</v>
      </c>
      <c r="P107" s="5">
        <f t="shared" si="33"/>
        <v>5.233538278460928E-2</v>
      </c>
      <c r="Q107" s="5">
        <f t="shared" si="33"/>
        <v>4.498337370171189E-2</v>
      </c>
      <c r="R107" s="5">
        <f t="shared" si="33"/>
        <v>4.1153360098348538E-2</v>
      </c>
      <c r="S107" s="5">
        <f t="shared" si="33"/>
        <v>4.2309074035266292E-2</v>
      </c>
      <c r="T107" s="5">
        <f t="shared" si="33"/>
        <v>0</v>
      </c>
      <c r="U107" s="5">
        <f t="shared" si="33"/>
        <v>0</v>
      </c>
      <c r="V107" s="5">
        <f t="shared" si="33"/>
        <v>0</v>
      </c>
      <c r="W107" s="5">
        <f t="shared" ref="W107" si="34">W71/W70</f>
        <v>0</v>
      </c>
    </row>
    <row r="108" spans="1:26" x14ac:dyDescent="0.2">
      <c r="A108" t="s">
        <v>43</v>
      </c>
      <c r="E108" s="4">
        <f t="shared" ref="E108:V108" si="35">E101</f>
        <v>0.2047074754072245</v>
      </c>
      <c r="F108" s="4">
        <f t="shared" si="35"/>
        <v>0.29433732185046874</v>
      </c>
      <c r="G108" s="4">
        <f t="shared" si="35"/>
        <v>0.17433414043583537</v>
      </c>
      <c r="H108" s="4">
        <f t="shared" si="35"/>
        <v>0.2822065804550663</v>
      </c>
      <c r="I108" s="4">
        <f t="shared" si="35"/>
        <v>0</v>
      </c>
      <c r="J108" s="4">
        <f t="shared" si="35"/>
        <v>0</v>
      </c>
      <c r="K108" s="4">
        <f t="shared" si="35"/>
        <v>0</v>
      </c>
      <c r="L108" s="4">
        <f t="shared" si="35"/>
        <v>0</v>
      </c>
      <c r="M108" s="4">
        <f t="shared" si="35"/>
        <v>0</v>
      </c>
      <c r="N108" s="4">
        <f t="shared" si="35"/>
        <v>0</v>
      </c>
      <c r="O108" s="4">
        <f t="shared" si="35"/>
        <v>0</v>
      </c>
      <c r="P108" s="4">
        <f t="shared" si="35"/>
        <v>0</v>
      </c>
      <c r="Q108" s="4">
        <f t="shared" si="35"/>
        <v>0</v>
      </c>
      <c r="R108" s="4">
        <f t="shared" si="35"/>
        <v>0</v>
      </c>
      <c r="S108" s="4">
        <f t="shared" si="35"/>
        <v>0</v>
      </c>
      <c r="T108" s="4">
        <f t="shared" si="35"/>
        <v>0</v>
      </c>
      <c r="U108" s="4">
        <f t="shared" si="35"/>
        <v>0</v>
      </c>
      <c r="V108" s="4">
        <f t="shared" si="35"/>
        <v>0</v>
      </c>
      <c r="W108" s="4">
        <f t="shared" ref="W108" si="36">W101</f>
        <v>0</v>
      </c>
    </row>
    <row r="109" spans="1:26" x14ac:dyDescent="0.2">
      <c r="A109" s="25" t="s">
        <v>48</v>
      </c>
      <c r="B109" s="29">
        <v>0.02</v>
      </c>
      <c r="C109" s="25"/>
      <c r="D109" s="25"/>
      <c r="E109" s="28">
        <f>$B$109</f>
        <v>0.02</v>
      </c>
      <c r="F109" s="28">
        <f t="shared" ref="F109:W109" si="37">$B$109</f>
        <v>0.02</v>
      </c>
      <c r="G109" s="28">
        <f t="shared" si="37"/>
        <v>0.02</v>
      </c>
      <c r="H109" s="28">
        <f t="shared" si="37"/>
        <v>0.02</v>
      </c>
      <c r="I109" s="28">
        <f t="shared" si="37"/>
        <v>0.02</v>
      </c>
      <c r="J109" s="28">
        <f t="shared" si="37"/>
        <v>0.02</v>
      </c>
      <c r="K109" s="28">
        <f t="shared" si="37"/>
        <v>0.02</v>
      </c>
      <c r="L109" s="28">
        <f t="shared" si="37"/>
        <v>0.02</v>
      </c>
      <c r="M109" s="28">
        <f t="shared" si="37"/>
        <v>0.02</v>
      </c>
      <c r="N109" s="28">
        <f t="shared" si="37"/>
        <v>0.02</v>
      </c>
      <c r="O109" s="28">
        <f t="shared" si="37"/>
        <v>0.02</v>
      </c>
      <c r="P109" s="28">
        <f t="shared" si="37"/>
        <v>0.02</v>
      </c>
      <c r="Q109" s="28">
        <f t="shared" si="37"/>
        <v>0.02</v>
      </c>
      <c r="R109" s="28">
        <f t="shared" si="37"/>
        <v>0.02</v>
      </c>
      <c r="S109" s="28">
        <f t="shared" si="37"/>
        <v>0.02</v>
      </c>
      <c r="T109" s="28">
        <f t="shared" si="37"/>
        <v>0.02</v>
      </c>
      <c r="U109" s="28">
        <f t="shared" si="37"/>
        <v>0.02</v>
      </c>
      <c r="V109" s="28">
        <f t="shared" si="37"/>
        <v>0.02</v>
      </c>
      <c r="W109" s="28">
        <f t="shared" si="37"/>
        <v>0.02</v>
      </c>
    </row>
    <row r="110" spans="1:26" x14ac:dyDescent="0.2">
      <c r="B110" s="52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6" x14ac:dyDescent="0.2">
      <c r="A111" s="31" t="s">
        <v>49</v>
      </c>
      <c r="B111" s="31"/>
      <c r="C111" s="31"/>
      <c r="D111" s="31"/>
      <c r="E111" s="32">
        <f t="shared" ref="E111:V111" si="38">(E105*E106-E107*E108-E109)/(1-E107)</f>
        <v>0.91725329821316404</v>
      </c>
      <c r="F111" s="32">
        <f t="shared" si="38"/>
        <v>0.86567216220496179</v>
      </c>
      <c r="G111" s="32">
        <f t="shared" si="38"/>
        <v>0.93197449364446616</v>
      </c>
      <c r="H111" s="32">
        <f t="shared" si="38"/>
        <v>0.31718859201771471</v>
      </c>
      <c r="I111" s="32">
        <f t="shared" si="38"/>
        <v>0.18704075815904522</v>
      </c>
      <c r="J111" s="32">
        <f t="shared" si="38"/>
        <v>0.20846758225475315</v>
      </c>
      <c r="K111" s="32">
        <f t="shared" si="38"/>
        <v>0.22721834421587717</v>
      </c>
      <c r="L111" s="32">
        <f t="shared" si="38"/>
        <v>0.23363965897364777</v>
      </c>
      <c r="M111" s="32">
        <f t="shared" si="38"/>
        <v>0.21141450505085324</v>
      </c>
      <c r="N111" s="32">
        <f t="shared" si="38"/>
        <v>0.22704991698948535</v>
      </c>
      <c r="O111" s="32">
        <f t="shared" si="38"/>
        <v>0.20677932051261277</v>
      </c>
      <c r="P111" s="32">
        <f t="shared" si="38"/>
        <v>0.19396415958142574</v>
      </c>
      <c r="Q111" s="32">
        <f t="shared" si="38"/>
        <v>0.18857296379482663</v>
      </c>
      <c r="R111" s="32">
        <f t="shared" si="38"/>
        <v>0.18702440511413559</v>
      </c>
      <c r="S111" s="32">
        <f t="shared" si="38"/>
        <v>0.18710493204854681</v>
      </c>
      <c r="T111" s="32">
        <f t="shared" si="38"/>
        <v>0.18522506507523331</v>
      </c>
      <c r="U111" s="32">
        <f t="shared" si="38"/>
        <v>0.14372966481056887</v>
      </c>
      <c r="V111" s="32">
        <f t="shared" si="38"/>
        <v>0.23517939542329783</v>
      </c>
      <c r="W111" s="32">
        <f t="shared" ref="W111" si="39">(W105*W106-W107*W108-W109)/(1-W107)</f>
        <v>0.3426455664885652</v>
      </c>
    </row>
    <row r="112" spans="1:26" x14ac:dyDescent="0.2">
      <c r="A112" t="s">
        <v>91</v>
      </c>
      <c r="F112" s="24">
        <f>F111*(1-F102)</f>
        <v>0.53250035587412647</v>
      </c>
      <c r="G112" s="24">
        <f t="shared" ref="G112:V112" si="40">G111*(1-G102)</f>
        <v>0.51162695765141619</v>
      </c>
      <c r="H112" s="24">
        <f t="shared" si="40"/>
        <v>0.23965732841748924</v>
      </c>
      <c r="I112" s="24">
        <f t="shared" si="40"/>
        <v>0.12533491239945918</v>
      </c>
      <c r="J112" s="24">
        <f t="shared" si="40"/>
        <v>0.16105016350732346</v>
      </c>
      <c r="K112" s="24">
        <f t="shared" si="40"/>
        <v>0.17190895425867905</v>
      </c>
      <c r="L112" s="24">
        <f t="shared" si="40"/>
        <v>0.18577947952126386</v>
      </c>
      <c r="M112" s="24">
        <f t="shared" si="40"/>
        <v>0.16869588695113896</v>
      </c>
      <c r="N112" s="24">
        <f t="shared" si="40"/>
        <v>0.18092316698301988</v>
      </c>
      <c r="O112" s="24">
        <f t="shared" si="40"/>
        <v>0.16870851544881285</v>
      </c>
      <c r="P112" s="24">
        <f t="shared" si="40"/>
        <v>0.16331588768065064</v>
      </c>
      <c r="Q112" s="24">
        <f t="shared" si="40"/>
        <v>0.16650056415491105</v>
      </c>
      <c r="R112" s="24">
        <f t="shared" si="40"/>
        <v>0.16015567857936525</v>
      </c>
      <c r="S112" s="24">
        <f t="shared" si="40"/>
        <v>0.16388378563852388</v>
      </c>
      <c r="T112" s="24">
        <f t="shared" si="40"/>
        <v>0.15845409820650971</v>
      </c>
      <c r="U112" s="24">
        <f t="shared" si="40"/>
        <v>7.409323645092708E-2</v>
      </c>
      <c r="V112" s="24">
        <f t="shared" si="40"/>
        <v>0.21705328905401811</v>
      </c>
      <c r="W112" s="24">
        <f t="shared" ref="W112" si="41">W111*(1-W102)</f>
        <v>0.32098390017466588</v>
      </c>
      <c r="Y112" s="48">
        <f>MEDIAN(H112:W112)</f>
        <v>0.167598225553025</v>
      </c>
      <c r="Z112" s="48">
        <f>AVERAGE(H112:W112)</f>
        <v>0.17665617796417238</v>
      </c>
    </row>
    <row r="113" spans="1:26" x14ac:dyDescent="0.2">
      <c r="A113" t="s">
        <v>107</v>
      </c>
      <c r="F113" s="24">
        <f>(F76/(F70-MAX(100,E11-100))*F106-F107*F108-F109)/(1-F107)</f>
        <v>1.0110385245567286</v>
      </c>
      <c r="G113" s="24">
        <f t="shared" ref="G113:W113" si="42">(G76/(G70-MAX(100,F11-100))*G106-G107*G108-G109)/(1-G107)</f>
        <v>0.58107563963974662</v>
      </c>
      <c r="H113" s="24">
        <f t="shared" si="42"/>
        <v>0.37544885794578692</v>
      </c>
      <c r="I113" s="24">
        <f t="shared" si="42"/>
        <v>0.2405141687886713</v>
      </c>
      <c r="J113" s="24">
        <f t="shared" si="42"/>
        <v>0.38917853258840551</v>
      </c>
      <c r="K113" s="24">
        <f t="shared" si="42"/>
        <v>0.43454633708977286</v>
      </c>
      <c r="L113" s="24">
        <f t="shared" si="42"/>
        <v>0.44195304316494577</v>
      </c>
      <c r="M113" s="24">
        <f t="shared" si="42"/>
        <v>0.36293770050169233</v>
      </c>
      <c r="N113" s="24">
        <f t="shared" si="42"/>
        <v>0.45575073221923357</v>
      </c>
      <c r="O113" s="24">
        <f t="shared" si="42"/>
        <v>0.47098218938466824</v>
      </c>
      <c r="P113" s="24">
        <f t="shared" si="42"/>
        <v>0.45889382550246671</v>
      </c>
      <c r="Q113" s="24">
        <f t="shared" si="42"/>
        <v>0.39190183824015912</v>
      </c>
      <c r="R113" s="24">
        <f t="shared" si="42"/>
        <v>0.39819635115775553</v>
      </c>
      <c r="S113" s="24">
        <f t="shared" si="42"/>
        <v>0.38002471176474123</v>
      </c>
      <c r="T113" s="24">
        <f t="shared" si="42"/>
        <v>0.36234528766086299</v>
      </c>
      <c r="U113" s="24">
        <f t="shared" si="42"/>
        <v>0.28936491072441639</v>
      </c>
      <c r="V113" s="24">
        <f t="shared" si="42"/>
        <v>0.46996917068231331</v>
      </c>
      <c r="W113" s="24">
        <f t="shared" si="42"/>
        <v>0.66849554605160155</v>
      </c>
    </row>
    <row r="114" spans="1:26" x14ac:dyDescent="0.2">
      <c r="A114" s="21" t="s">
        <v>76</v>
      </c>
    </row>
    <row r="115" spans="1:26" x14ac:dyDescent="0.2">
      <c r="A115" t="s">
        <v>45</v>
      </c>
      <c r="E115" s="10">
        <f>E76/E70</f>
        <v>1.7716238985496731</v>
      </c>
      <c r="F115" s="10">
        <f>F76/F70</f>
        <v>2.0609309472695649</v>
      </c>
      <c r="G115" s="10">
        <f>G76/(G70*2+(G139-G72))</f>
        <v>1.1961416185098961</v>
      </c>
      <c r="H115" s="10">
        <f>H76/(H70+H145)</f>
        <v>5.8838483502797523E-2</v>
      </c>
      <c r="I115" s="10">
        <f t="shared" ref="I115:W115" si="43">I76/(I70+I145)</f>
        <v>6.0258872045775881E-2</v>
      </c>
      <c r="J115" s="10">
        <f t="shared" si="43"/>
        <v>7.382928484790488E-2</v>
      </c>
      <c r="K115" s="10">
        <f t="shared" si="43"/>
        <v>9.9387280618374665E-2</v>
      </c>
      <c r="L115" s="10">
        <f t="shared" si="43"/>
        <v>0.20153692325703648</v>
      </c>
      <c r="M115" s="10">
        <f t="shared" si="43"/>
        <v>0.13805635319181761</v>
      </c>
      <c r="N115" s="10">
        <f t="shared" si="43"/>
        <v>0.14184956262390899</v>
      </c>
      <c r="O115" s="10">
        <f t="shared" si="43"/>
        <v>0.18923014775305855</v>
      </c>
      <c r="P115" s="10">
        <f t="shared" si="43"/>
        <v>0.18991493003785601</v>
      </c>
      <c r="Q115" s="10">
        <f t="shared" si="43"/>
        <v>0.1462751295110028</v>
      </c>
      <c r="R115" s="10">
        <f t="shared" si="43"/>
        <v>0.17583985844354971</v>
      </c>
      <c r="S115" s="10">
        <f t="shared" si="43"/>
        <v>0.1495777130384307</v>
      </c>
      <c r="T115" s="10">
        <f t="shared" si="43"/>
        <v>0.15765905917610468</v>
      </c>
      <c r="U115" s="10">
        <f t="shared" si="43"/>
        <v>0.14883939471873986</v>
      </c>
      <c r="V115" s="10">
        <f t="shared" si="43"/>
        <v>0.17487665141655201</v>
      </c>
      <c r="W115" s="10">
        <f t="shared" si="43"/>
        <v>0.17598202209811975</v>
      </c>
    </row>
    <row r="116" spans="1:26" x14ac:dyDescent="0.2">
      <c r="A116" t="s">
        <v>46</v>
      </c>
      <c r="E116" s="4">
        <f>E99</f>
        <v>0.51142641317109139</v>
      </c>
      <c r="F116" s="4">
        <f t="shared" ref="F116:G116" si="44">F99</f>
        <v>0.42716793525492958</v>
      </c>
      <c r="G116" s="4">
        <f t="shared" si="44"/>
        <v>0.39527531096620516</v>
      </c>
      <c r="H116" s="4">
        <f>H99</f>
        <v>0.32212799167696959</v>
      </c>
      <c r="I116" s="4">
        <f t="shared" ref="I116:V116" si="45">I99</f>
        <v>0.33394118490329971</v>
      </c>
      <c r="J116" s="4">
        <f t="shared" si="45"/>
        <v>0.3870360324366518</v>
      </c>
      <c r="K116" s="4">
        <f t="shared" si="45"/>
        <v>0.36398873664229925</v>
      </c>
      <c r="L116" s="4">
        <f t="shared" si="45"/>
        <v>0.36435272337701957</v>
      </c>
      <c r="M116" s="4">
        <f t="shared" si="45"/>
        <v>0.3893695892144301</v>
      </c>
      <c r="N116" s="4">
        <f t="shared" si="45"/>
        <v>0.38460489069267761</v>
      </c>
      <c r="O116" s="4">
        <f t="shared" si="45"/>
        <v>0.37098008178340586</v>
      </c>
      <c r="P116" s="4">
        <f t="shared" si="45"/>
        <v>0.32769307424015942</v>
      </c>
      <c r="Q116" s="4">
        <f t="shared" si="45"/>
        <v>0.32588382783117426</v>
      </c>
      <c r="R116" s="4">
        <f t="shared" si="45"/>
        <v>0.35129770761049073</v>
      </c>
      <c r="S116" s="4">
        <f t="shared" si="45"/>
        <v>0.35490538612329808</v>
      </c>
      <c r="T116" s="4">
        <f t="shared" si="45"/>
        <v>0.35808445586671395</v>
      </c>
      <c r="U116" s="4">
        <f t="shared" si="45"/>
        <v>0.27055162148752876</v>
      </c>
      <c r="V116" s="4">
        <f t="shared" si="45"/>
        <v>0.39610726580372607</v>
      </c>
      <c r="W116" s="4">
        <f t="shared" ref="W116" si="46">W99</f>
        <v>0.5162025738769408</v>
      </c>
    </row>
    <row r="117" spans="1:26" x14ac:dyDescent="0.2">
      <c r="A117" t="s">
        <v>47</v>
      </c>
      <c r="E117" s="5">
        <f t="shared" ref="E117:G117" si="47">E71/E70</f>
        <v>4.3783910158737831E-2</v>
      </c>
      <c r="F117" s="5">
        <f t="shared" si="47"/>
        <v>9.2914773997359729E-3</v>
      </c>
      <c r="G117" s="5">
        <f t="shared" si="47"/>
        <v>3.7363804624692258E-3</v>
      </c>
      <c r="H117" s="5">
        <f>H71/(H70+H145)</f>
        <v>3.5090301186941426E-5</v>
      </c>
      <c r="I117" s="5">
        <f t="shared" ref="I117:W117" si="48">I71/(I70+I145)</f>
        <v>0</v>
      </c>
      <c r="J117" s="5">
        <f t="shared" si="48"/>
        <v>0</v>
      </c>
      <c r="K117" s="5">
        <f t="shared" si="48"/>
        <v>0</v>
      </c>
      <c r="L117" s="5">
        <f t="shared" si="48"/>
        <v>0</v>
      </c>
      <c r="M117" s="5">
        <f t="shared" si="48"/>
        <v>0</v>
      </c>
      <c r="N117" s="5">
        <f t="shared" si="48"/>
        <v>2.8185108006101214E-2</v>
      </c>
      <c r="O117" s="5">
        <f t="shared" si="48"/>
        <v>1.6099913639456901E-2</v>
      </c>
      <c r="P117" s="5">
        <f t="shared" si="48"/>
        <v>1.5980484994914359E-2</v>
      </c>
      <c r="Q117" s="5">
        <f t="shared" si="48"/>
        <v>1.0716655121549941E-2</v>
      </c>
      <c r="R117" s="5">
        <f t="shared" si="48"/>
        <v>1.2753524982489241E-2</v>
      </c>
      <c r="S117" s="5">
        <f t="shared" si="48"/>
        <v>1.1275824611693032E-2</v>
      </c>
      <c r="T117" s="5">
        <f t="shared" si="48"/>
        <v>0</v>
      </c>
      <c r="U117" s="5">
        <f t="shared" si="48"/>
        <v>0</v>
      </c>
      <c r="V117" s="5">
        <f t="shared" si="48"/>
        <v>0</v>
      </c>
      <c r="W117" s="5">
        <f t="shared" si="48"/>
        <v>0</v>
      </c>
    </row>
    <row r="118" spans="1:26" x14ac:dyDescent="0.2">
      <c r="A118" t="s">
        <v>43</v>
      </c>
      <c r="E118" s="4">
        <f>E101</f>
        <v>0.2047074754072245</v>
      </c>
      <c r="F118" s="4">
        <f t="shared" ref="F118:G118" si="49">F101</f>
        <v>0.29433732185046874</v>
      </c>
      <c r="G118" s="4">
        <f t="shared" si="49"/>
        <v>0.17433414043583537</v>
      </c>
      <c r="H118" s="4">
        <f>H101</f>
        <v>0.2822065804550663</v>
      </c>
      <c r="I118" s="4">
        <f t="shared" ref="I118:V118" si="50">I101</f>
        <v>0</v>
      </c>
      <c r="J118" s="4">
        <f t="shared" si="50"/>
        <v>0</v>
      </c>
      <c r="K118" s="4">
        <f t="shared" si="50"/>
        <v>0</v>
      </c>
      <c r="L118" s="4">
        <f t="shared" si="50"/>
        <v>0</v>
      </c>
      <c r="M118" s="4">
        <f t="shared" si="50"/>
        <v>0</v>
      </c>
      <c r="N118" s="4">
        <f t="shared" si="50"/>
        <v>0</v>
      </c>
      <c r="O118" s="4">
        <f t="shared" si="50"/>
        <v>0</v>
      </c>
      <c r="P118" s="4">
        <f t="shared" si="50"/>
        <v>0</v>
      </c>
      <c r="Q118" s="4">
        <f t="shared" si="50"/>
        <v>0</v>
      </c>
      <c r="R118" s="4">
        <f t="shared" si="50"/>
        <v>0</v>
      </c>
      <c r="S118" s="4">
        <f t="shared" si="50"/>
        <v>0</v>
      </c>
      <c r="T118" s="4">
        <f t="shared" si="50"/>
        <v>0</v>
      </c>
      <c r="U118" s="4">
        <f t="shared" si="50"/>
        <v>0</v>
      </c>
      <c r="V118" s="4">
        <f t="shared" si="50"/>
        <v>0</v>
      </c>
      <c r="W118" s="4">
        <f t="shared" ref="W118" si="51">W101</f>
        <v>0</v>
      </c>
    </row>
    <row r="119" spans="1:26" x14ac:dyDescent="0.2">
      <c r="A119" s="25" t="s">
        <v>48</v>
      </c>
      <c r="B119" s="29">
        <v>0.02</v>
      </c>
      <c r="C119" s="25"/>
      <c r="D119" s="25"/>
      <c r="E119" s="30">
        <f>$B$119</f>
        <v>0.02</v>
      </c>
      <c r="F119" s="30">
        <f t="shared" ref="F119" si="52">$B$119</f>
        <v>0.02</v>
      </c>
      <c r="G119" s="30">
        <f>G70*$B$109/(G70+G145)</f>
        <v>1.2867344626414673E-3</v>
      </c>
      <c r="H119" s="30">
        <f>H70*$B$109/(H70+H145)</f>
        <v>1.1242818115507725E-3</v>
      </c>
      <c r="I119" s="30">
        <f t="shared" ref="I119:W119" si="53">I70*$B$109/(I70+I145)</f>
        <v>1.9438606495484946E-3</v>
      </c>
      <c r="J119" s="30">
        <f t="shared" si="53"/>
        <v>2.5014133911835574E-3</v>
      </c>
      <c r="K119" s="30">
        <f t="shared" si="53"/>
        <v>2.9266315835370389E-3</v>
      </c>
      <c r="L119" s="30">
        <f t="shared" si="53"/>
        <v>5.7901455274670431E-3</v>
      </c>
      <c r="M119" s="30">
        <f t="shared" si="53"/>
        <v>4.6457714929258797E-3</v>
      </c>
      <c r="N119" s="30">
        <f t="shared" si="53"/>
        <v>4.9346676739415313E-3</v>
      </c>
      <c r="O119" s="30">
        <f t="shared" si="53"/>
        <v>6.4846957584833911E-3</v>
      </c>
      <c r="P119" s="30">
        <f t="shared" si="53"/>
        <v>6.1069525604440138E-3</v>
      </c>
      <c r="Q119" s="30">
        <f t="shared" si="53"/>
        <v>4.7647182679595715E-3</v>
      </c>
      <c r="R119" s="30">
        <f t="shared" si="53"/>
        <v>6.1980479610951791E-3</v>
      </c>
      <c r="S119" s="30">
        <f t="shared" si="53"/>
        <v>5.3302157368389511E-3</v>
      </c>
      <c r="T119" s="30">
        <f t="shared" si="53"/>
        <v>5.5017897932533345E-3</v>
      </c>
      <c r="U119" s="30">
        <f t="shared" si="53"/>
        <v>4.9189301925179315E-3</v>
      </c>
      <c r="V119" s="30">
        <f t="shared" si="53"/>
        <v>5.429114849231074E-3</v>
      </c>
      <c r="W119" s="30">
        <f t="shared" si="53"/>
        <v>5.0099811583375576E-3</v>
      </c>
    </row>
    <row r="121" spans="1:26" x14ac:dyDescent="0.2">
      <c r="A121" s="42" t="s">
        <v>75</v>
      </c>
      <c r="B121" s="42"/>
      <c r="C121" s="42"/>
      <c r="D121" s="42"/>
      <c r="E121" s="43">
        <f t="shared" ref="E121:F121" si="54">(E115*E116-E117*E118-E119)/(1-E117)</f>
        <v>0.91725329821316404</v>
      </c>
      <c r="F121" s="43">
        <f t="shared" si="54"/>
        <v>0.86567216220496179</v>
      </c>
      <c r="G121" s="43">
        <f>(G115*G116-G117*G118-G119)/(1-G117)</f>
        <v>0.47263307406105032</v>
      </c>
      <c r="H121" s="43">
        <f t="shared" ref="H121:V121" si="55">(H115*H116-H117*H118-H119)/(1-H117)</f>
        <v>1.7819963306498363E-2</v>
      </c>
      <c r="I121" s="43">
        <f t="shared" si="55"/>
        <v>1.8179058482354227E-2</v>
      </c>
      <c r="J121" s="43">
        <f t="shared" si="55"/>
        <v>2.607318009398496E-2</v>
      </c>
      <c r="K121" s="43">
        <f t="shared" si="55"/>
        <v>3.3249219127058832E-2</v>
      </c>
      <c r="L121" s="43">
        <f t="shared" si="55"/>
        <v>6.7640381322259593E-2</v>
      </c>
      <c r="M121" s="43">
        <f t="shared" si="55"/>
        <v>4.9109174037814417E-2</v>
      </c>
      <c r="N121" s="43">
        <f t="shared" si="55"/>
        <v>5.1060513954485319E-2</v>
      </c>
      <c r="O121" s="43">
        <f t="shared" si="55"/>
        <v>6.4758526616780901E-2</v>
      </c>
      <c r="P121" s="43">
        <f t="shared" si="55"/>
        <v>5.7038355288589714E-2</v>
      </c>
      <c r="Q121" s="43">
        <f t="shared" si="55"/>
        <v>4.3368748777286095E-2</v>
      </c>
      <c r="R121" s="43">
        <f t="shared" si="55"/>
        <v>5.6292012808342826E-2</v>
      </c>
      <c r="S121" s="43">
        <f t="shared" si="55"/>
        <v>4.8300346500326864E-2</v>
      </c>
      <c r="T121" s="43">
        <f t="shared" si="55"/>
        <v>5.0953468624280157E-2</v>
      </c>
      <c r="U121" s="43">
        <f t="shared" si="55"/>
        <v>3.534980938985946E-2</v>
      </c>
      <c r="V121" s="43">
        <f t="shared" si="55"/>
        <v>6.3840797396290644E-2</v>
      </c>
      <c r="W121" s="43">
        <f t="shared" ref="W121" si="56">(W115*W116-W117*W118-W119)/(1-W117)</f>
        <v>8.5832391604780525E-2</v>
      </c>
    </row>
    <row r="122" spans="1:26" x14ac:dyDescent="0.2">
      <c r="A122" t="s">
        <v>92</v>
      </c>
      <c r="F122" s="24"/>
      <c r="G122" s="24"/>
      <c r="H122" s="24">
        <f t="shared" ref="H122:V122" si="57">H121*(1-H102)</f>
        <v>1.3464181581582768E-2</v>
      </c>
      <c r="I122" s="24">
        <f t="shared" si="57"/>
        <v>1.218168021139582E-2</v>
      </c>
      <c r="J122" s="24">
        <f t="shared" si="57"/>
        <v>2.0142651782476016E-2</v>
      </c>
      <c r="K122" s="24">
        <f t="shared" si="57"/>
        <v>2.5155708751313718E-2</v>
      </c>
      <c r="L122" s="24">
        <f t="shared" si="57"/>
        <v>5.3784511122260049E-2</v>
      </c>
      <c r="M122" s="24">
        <f t="shared" si="57"/>
        <v>3.9186127128572411E-2</v>
      </c>
      <c r="N122" s="24">
        <f t="shared" si="57"/>
        <v>4.0687219862995928E-2</v>
      </c>
      <c r="O122" s="24">
        <f t="shared" si="57"/>
        <v>5.2835626217773234E-2</v>
      </c>
      <c r="P122" s="24">
        <f t="shared" si="57"/>
        <v>4.8025726226446658E-2</v>
      </c>
      <c r="Q122" s="24">
        <f t="shared" si="57"/>
        <v>3.8292451859468758E-2</v>
      </c>
      <c r="R122" s="24">
        <f t="shared" si="57"/>
        <v>4.8204861308964328E-2</v>
      </c>
      <c r="S122" s="24">
        <f t="shared" si="57"/>
        <v>4.2305905811569837E-2</v>
      </c>
      <c r="T122" s="24">
        <f t="shared" si="57"/>
        <v>4.3589057010586824E-2</v>
      </c>
      <c r="U122" s="24">
        <f t="shared" si="57"/>
        <v>1.8222972891991766E-2</v>
      </c>
      <c r="V122" s="24">
        <f t="shared" si="57"/>
        <v>5.8920361733880718E-2</v>
      </c>
      <c r="W122" s="24">
        <f t="shared" ref="W122" si="58">W121*(1-W102)</f>
        <v>8.0406164600238986E-2</v>
      </c>
      <c r="Y122" s="48">
        <f>MEDIAN(H122:W122)</f>
        <v>4.1496562837282883E-2</v>
      </c>
      <c r="Z122" s="48">
        <f>AVERAGE(H122:W122)</f>
        <v>3.9712825506344869E-2</v>
      </c>
    </row>
    <row r="123" spans="1:26" x14ac:dyDescent="0.2">
      <c r="A123" t="s">
        <v>108</v>
      </c>
      <c r="F123" s="24"/>
      <c r="G123" s="53"/>
      <c r="H123" s="24">
        <f t="shared" ref="H123:W123" si="59">(H76/(H70+H145-MAX(100,G11-100))*H116-H117*H118-H119)/(1-H117)</f>
        <v>1.7978173788347405E-2</v>
      </c>
      <c r="I123" s="24">
        <f t="shared" si="59"/>
        <v>1.8588681537938134E-2</v>
      </c>
      <c r="J123" s="24">
        <f t="shared" si="59"/>
        <v>2.7743824858372769E-2</v>
      </c>
      <c r="K123" s="24">
        <f t="shared" si="59"/>
        <v>3.5836456068470642E-2</v>
      </c>
      <c r="L123" s="24">
        <f t="shared" si="59"/>
        <v>7.8666207731592788E-2</v>
      </c>
      <c r="M123" s="24">
        <f t="shared" si="59"/>
        <v>5.4550064778587135E-2</v>
      </c>
      <c r="N123" s="24">
        <f t="shared" si="59"/>
        <v>5.8568844620742605E-2</v>
      </c>
      <c r="O123" s="24">
        <f t="shared" si="59"/>
        <v>7.9799379201847528E-2</v>
      </c>
      <c r="P123" s="24">
        <f t="shared" si="59"/>
        <v>6.9857620815889143E-2</v>
      </c>
      <c r="Q123" s="24">
        <f t="shared" si="59"/>
        <v>4.9774000194753663E-2</v>
      </c>
      <c r="R123" s="24">
        <f t="shared" si="59"/>
        <v>6.7871815260883608E-2</v>
      </c>
      <c r="S123" s="24">
        <f t="shared" si="59"/>
        <v>5.619907709530645E-2</v>
      </c>
      <c r="T123" s="24">
        <f t="shared" si="59"/>
        <v>5.9198506923560087E-2</v>
      </c>
      <c r="U123" s="24">
        <f t="shared" si="59"/>
        <v>4.0622643907405012E-2</v>
      </c>
      <c r="V123" s="24">
        <f t="shared" si="59"/>
        <v>7.4198766723183776E-2</v>
      </c>
      <c r="W123" s="24">
        <f t="shared" si="59"/>
        <v>9.8050846365661928E-2</v>
      </c>
      <c r="Y123" s="48">
        <f>MEDIAN(H123:W123)</f>
        <v>5.7383960858024524E-2</v>
      </c>
      <c r="Z123" s="48">
        <f>AVERAGE(H123:W123)</f>
        <v>5.5469056867033927E-2</v>
      </c>
    </row>
    <row r="124" spans="1:26" x14ac:dyDescent="0.2"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</row>
    <row r="125" spans="1:26" x14ac:dyDescent="0.2">
      <c r="A125" t="s">
        <v>93</v>
      </c>
      <c r="F125" s="24"/>
      <c r="G125" s="24">
        <f>(G97*(1-G102))/G144*G111*(1-G102)</f>
        <v>8.5776459480326177E-3</v>
      </c>
      <c r="H125" s="24">
        <f t="shared" ref="H125:U125" si="60">(H97*(1-H102))/H144*H111*(1-H102)</f>
        <v>3.4321719985514038E-3</v>
      </c>
      <c r="I125" s="24">
        <f t="shared" si="60"/>
        <v>1.6900472680052203E-3</v>
      </c>
      <c r="J125" s="24">
        <f t="shared" si="60"/>
        <v>3.5551986405106188E-3</v>
      </c>
      <c r="K125" s="24">
        <f t="shared" si="60"/>
        <v>4.7051379276922137E-3</v>
      </c>
      <c r="L125" s="24">
        <f t="shared" si="60"/>
        <v>1.0847397728212886E-2</v>
      </c>
      <c r="M125" s="24">
        <f t="shared" si="60"/>
        <v>7.235901284449172E-3</v>
      </c>
      <c r="N125" s="24">
        <f t="shared" si="60"/>
        <v>8.0933117363338435E-3</v>
      </c>
      <c r="O125" s="24">
        <f t="shared" si="60"/>
        <v>9.8210252190676431E-3</v>
      </c>
      <c r="P125" s="24">
        <f t="shared" si="60"/>
        <v>8.6967711429552317E-3</v>
      </c>
      <c r="Q125" s="24">
        <f t="shared" si="60"/>
        <v>7.0837723266191869E-3</v>
      </c>
      <c r="R125" s="24">
        <f t="shared" si="60"/>
        <v>8.5813072362641591E-3</v>
      </c>
      <c r="S125" s="24">
        <f t="shared" si="60"/>
        <v>7.7071012619159612E-3</v>
      </c>
      <c r="T125" s="24">
        <f t="shared" si="60"/>
        <v>7.652645505134642E-3</v>
      </c>
      <c r="U125" s="24">
        <f t="shared" si="60"/>
        <v>1.5380793966758637E-3</v>
      </c>
      <c r="V125" s="24">
        <f>(V97*(1-V102))/V144*V111*(1-V102)</f>
        <v>1.3876441535009158E-2</v>
      </c>
      <c r="W125" s="24">
        <f>(W97*(1-W102))/W144*W111*(1-W102)</f>
        <v>2.7315543862426829E-2</v>
      </c>
    </row>
    <row r="126" spans="1:26" x14ac:dyDescent="0.2">
      <c r="A126" t="s">
        <v>94</v>
      </c>
      <c r="F126" s="24"/>
      <c r="G126" s="24">
        <f>G125+G122</f>
        <v>8.5776459480326177E-3</v>
      </c>
      <c r="H126" s="24">
        <f t="shared" ref="H126:V126" si="61">H125+H122</f>
        <v>1.6896353580134173E-2</v>
      </c>
      <c r="I126" s="24">
        <f t="shared" si="61"/>
        <v>1.387172747940104E-2</v>
      </c>
      <c r="J126" s="24">
        <f t="shared" si="61"/>
        <v>2.3697850422986635E-2</v>
      </c>
      <c r="K126" s="24">
        <f t="shared" si="61"/>
        <v>2.9860846679005931E-2</v>
      </c>
      <c r="L126" s="24">
        <f t="shared" si="61"/>
        <v>6.463190885047293E-2</v>
      </c>
      <c r="M126" s="24">
        <f t="shared" si="61"/>
        <v>4.6422028413021579E-2</v>
      </c>
      <c r="N126" s="24">
        <f t="shared" si="61"/>
        <v>4.8780531599329768E-2</v>
      </c>
      <c r="O126" s="24">
        <f t="shared" si="61"/>
        <v>6.2656651436840877E-2</v>
      </c>
      <c r="P126" s="24">
        <f t="shared" si="61"/>
        <v>5.6722497369401888E-2</v>
      </c>
      <c r="Q126" s="24">
        <f t="shared" si="61"/>
        <v>4.5376224186087943E-2</v>
      </c>
      <c r="R126" s="24">
        <f t="shared" si="61"/>
        <v>5.6786168545228485E-2</v>
      </c>
      <c r="S126" s="24">
        <f t="shared" si="61"/>
        <v>5.0013007073485799E-2</v>
      </c>
      <c r="T126" s="24">
        <f t="shared" si="61"/>
        <v>5.1241702515721466E-2</v>
      </c>
      <c r="U126" s="24">
        <f t="shared" si="61"/>
        <v>1.9761052288667629E-2</v>
      </c>
      <c r="V126" s="24">
        <f t="shared" si="61"/>
        <v>7.2796803268889876E-2</v>
      </c>
      <c r="W126" s="24">
        <f t="shared" ref="W126" si="62">W125+W122</f>
        <v>0.10772170846266582</v>
      </c>
    </row>
    <row r="127" spans="1:26" x14ac:dyDescent="0.2">
      <c r="F127" s="24"/>
      <c r="G127" s="2">
        <f>(G94+G88)/(F94+F88)-1</f>
        <v>-0.17194835680751153</v>
      </c>
      <c r="H127" s="2">
        <f t="shared" ref="H127:W127" si="63">(H94+H88)/(G94+G88)-1</f>
        <v>5.8599140394595484</v>
      </c>
      <c r="I127" s="2">
        <f t="shared" si="63"/>
        <v>1.5918142901657846</v>
      </c>
      <c r="J127" s="2">
        <f t="shared" si="63"/>
        <v>0.97855981463253339</v>
      </c>
      <c r="K127" s="2">
        <f t="shared" si="63"/>
        <v>0.3659768522339637</v>
      </c>
      <c r="L127" s="2">
        <f t="shared" si="63"/>
        <v>0.26592993824517297</v>
      </c>
      <c r="M127" s="2">
        <f t="shared" si="63"/>
        <v>0.22527616146602081</v>
      </c>
      <c r="N127" s="2">
        <f t="shared" si="63"/>
        <v>0.3043582281462871</v>
      </c>
      <c r="O127" s="2">
        <f t="shared" si="63"/>
        <v>0.20364491475602597</v>
      </c>
      <c r="P127" s="2">
        <f t="shared" si="63"/>
        <v>5.3824362606232246E-2</v>
      </c>
      <c r="Q127" s="2">
        <f t="shared" si="63"/>
        <v>0.13218390804597702</v>
      </c>
      <c r="R127" s="2">
        <f t="shared" si="63"/>
        <v>0.14033076797118071</v>
      </c>
      <c r="S127" s="2">
        <f t="shared" si="63"/>
        <v>0.17375071797817343</v>
      </c>
      <c r="T127" s="2">
        <f t="shared" si="63"/>
        <v>0.1914607291411794</v>
      </c>
      <c r="U127" s="2">
        <f t="shared" si="63"/>
        <v>-0.20946709107711259</v>
      </c>
      <c r="V127" s="2">
        <f t="shared" si="63"/>
        <v>1.3254318742693858</v>
      </c>
      <c r="W127" s="2">
        <f t="shared" si="63"/>
        <v>6.5071075488032371E-3</v>
      </c>
      <c r="X127" s="46">
        <f>((W94+W88)/(H94+H88))^(1/15)-1</f>
        <v>0.31392273398240533</v>
      </c>
      <c r="Y127" s="45" t="s">
        <v>116</v>
      </c>
    </row>
    <row r="128" spans="1:26" x14ac:dyDescent="0.2">
      <c r="H128" s="2">
        <f>H94/F94-1</f>
        <v>2.7778187944873567</v>
      </c>
      <c r="I128" s="2">
        <f>I94/H94-1</f>
        <v>2.6715791530846698</v>
      </c>
      <c r="J128" s="2">
        <f t="shared" ref="J128:V128" si="64">J94/I94-1</f>
        <v>1.1000766345229303</v>
      </c>
      <c r="K128" s="2">
        <f t="shared" si="64"/>
        <v>0.3659768522339637</v>
      </c>
      <c r="L128" s="2">
        <f t="shared" si="64"/>
        <v>5.5041724948374782E-3</v>
      </c>
      <c r="M128" s="2">
        <f t="shared" si="64"/>
        <v>0.54262291281135999</v>
      </c>
      <c r="N128" s="2">
        <f t="shared" si="64"/>
        <v>0.3043582281462871</v>
      </c>
      <c r="O128" s="2">
        <f t="shared" si="64"/>
        <v>0.14485596707818926</v>
      </c>
      <c r="P128" s="2">
        <f t="shared" si="64"/>
        <v>0.10270103728047664</v>
      </c>
      <c r="Q128" s="2">
        <f t="shared" si="64"/>
        <v>0.2033156375151346</v>
      </c>
      <c r="R128" s="2">
        <f t="shared" si="64"/>
        <v>0.11795665634674912</v>
      </c>
      <c r="S128" s="2">
        <f t="shared" si="64"/>
        <v>9.5679867072832936E-2</v>
      </c>
      <c r="T128" s="2">
        <f t="shared" si="64"/>
        <v>0.23075950966763559</v>
      </c>
      <c r="U128" s="2">
        <f t="shared" si="64"/>
        <v>-0.34993325803470587</v>
      </c>
      <c r="V128" s="2">
        <f t="shared" si="64"/>
        <v>1.4274206286526616</v>
      </c>
      <c r="W128" s="2">
        <f t="shared" ref="W128" si="65">W94/V94-1</f>
        <v>0.11735424258198845</v>
      </c>
    </row>
    <row r="129" spans="1:27" x14ac:dyDescent="0.2">
      <c r="A129" s="33" t="s">
        <v>81</v>
      </c>
      <c r="B129" s="34"/>
      <c r="C129" s="34"/>
      <c r="D129" s="34"/>
      <c r="E129" s="34"/>
      <c r="F129" s="34"/>
      <c r="G129" s="34"/>
      <c r="H129" s="35">
        <f t="shared" ref="H129:V129" si="66">H144/H94</f>
        <v>135.80187747246137</v>
      </c>
      <c r="I129" s="35">
        <f t="shared" si="66"/>
        <v>69.516869867817618</v>
      </c>
      <c r="J129" s="35">
        <f t="shared" si="66"/>
        <v>46.675413181855127</v>
      </c>
      <c r="K129" s="35">
        <f t="shared" si="66"/>
        <v>39.717886512049574</v>
      </c>
      <c r="L129" s="35">
        <f t="shared" si="66"/>
        <v>25.585596731469082</v>
      </c>
      <c r="M129" s="35">
        <f t="shared" si="66"/>
        <v>26.272878087026992</v>
      </c>
      <c r="N129" s="35">
        <f t="shared" si="66"/>
        <v>23.618918567491111</v>
      </c>
      <c r="O129" s="35">
        <f t="shared" si="66"/>
        <v>20.24100169247135</v>
      </c>
      <c r="P129" s="35">
        <f t="shared" si="66"/>
        <v>24.213023950161624</v>
      </c>
      <c r="Q129" s="35">
        <f t="shared" si="66"/>
        <v>31.316296759810164</v>
      </c>
      <c r="R129" s="35">
        <f t="shared" si="66"/>
        <v>25.654957660214968</v>
      </c>
      <c r="S129" s="35">
        <f t="shared" si="66"/>
        <v>31.320931178540995</v>
      </c>
      <c r="T129" s="35">
        <f t="shared" si="66"/>
        <v>29.39610380936583</v>
      </c>
      <c r="U129" s="35">
        <f t="shared" si="66"/>
        <v>58.821362755522117</v>
      </c>
      <c r="V129" s="36">
        <f t="shared" si="66"/>
        <v>25.454656199008394</v>
      </c>
      <c r="W129" s="36">
        <f t="shared" ref="W129" si="67">W144/W94</f>
        <v>26.780886756639202</v>
      </c>
      <c r="Y129" s="51">
        <f>MEDIAN(I129:W129)</f>
        <v>26.780886756639202</v>
      </c>
      <c r="AA129" s="51"/>
    </row>
    <row r="130" spans="1:27" x14ac:dyDescent="0.2">
      <c r="A130" s="37" t="s">
        <v>95</v>
      </c>
      <c r="B130" s="38"/>
      <c r="C130" s="38"/>
      <c r="D130" s="38"/>
      <c r="E130" s="38"/>
      <c r="F130" s="38"/>
      <c r="G130" s="38"/>
      <c r="H130" s="39">
        <f>H144/(H94+H88)</f>
        <v>90.317269633074972</v>
      </c>
      <c r="I130" s="39">
        <f t="shared" ref="I130:V130" si="68">I144/(I94+I88)</f>
        <v>65.494412393549908</v>
      </c>
      <c r="J130" s="39">
        <f t="shared" si="68"/>
        <v>46.675413181855127</v>
      </c>
      <c r="K130" s="39">
        <f t="shared" si="68"/>
        <v>39.717886512049574</v>
      </c>
      <c r="L130" s="39">
        <f t="shared" si="68"/>
        <v>20.322154877642205</v>
      </c>
      <c r="M130" s="39">
        <f t="shared" si="68"/>
        <v>26.272878087026992</v>
      </c>
      <c r="N130" s="39">
        <f t="shared" si="68"/>
        <v>23.618918567491111</v>
      </c>
      <c r="O130" s="39">
        <f t="shared" si="68"/>
        <v>19.252381897000443</v>
      </c>
      <c r="P130" s="39">
        <f t="shared" si="68"/>
        <v>24.098557485436167</v>
      </c>
      <c r="Q130" s="39">
        <f t="shared" si="68"/>
        <v>33.126457682720428</v>
      </c>
      <c r="R130" s="39">
        <f t="shared" si="68"/>
        <v>26.605414161699095</v>
      </c>
      <c r="S130" s="39">
        <f t="shared" si="68"/>
        <v>30.32083782918949</v>
      </c>
      <c r="T130" s="39">
        <f t="shared" si="68"/>
        <v>29.39610380936583</v>
      </c>
      <c r="U130" s="39">
        <f t="shared" si="68"/>
        <v>48.369664580492341</v>
      </c>
      <c r="V130" s="40">
        <f t="shared" si="68"/>
        <v>21.849758788301784</v>
      </c>
      <c r="W130" s="40">
        <f t="shared" ref="W130" si="69">W144/(W94+W88)</f>
        <v>25.519866644929525</v>
      </c>
      <c r="Y130" s="51">
        <f>MEDIAN(I130:W130)</f>
        <v>26.605414161699095</v>
      </c>
      <c r="AA130" s="51"/>
    </row>
    <row r="132" spans="1:27" x14ac:dyDescent="0.2">
      <c r="A132" t="s">
        <v>52</v>
      </c>
      <c r="G132" s="15">
        <f>G10</f>
        <v>38168</v>
      </c>
      <c r="H132" s="16">
        <f>H10</f>
        <v>2004</v>
      </c>
      <c r="I132" s="16">
        <f t="shared" ref="I132:V132" si="70">I10</f>
        <v>2005</v>
      </c>
      <c r="J132" s="16">
        <f t="shared" si="70"/>
        <v>2006</v>
      </c>
      <c r="K132" s="16">
        <f t="shared" si="70"/>
        <v>2007</v>
      </c>
      <c r="L132" s="16">
        <f t="shared" si="70"/>
        <v>2008</v>
      </c>
      <c r="M132" s="16">
        <f t="shared" si="70"/>
        <v>2009</v>
      </c>
      <c r="N132" s="16">
        <f t="shared" si="70"/>
        <v>2010</v>
      </c>
      <c r="O132" s="16">
        <f t="shared" si="70"/>
        <v>2011</v>
      </c>
      <c r="P132" s="16">
        <f t="shared" si="70"/>
        <v>2012</v>
      </c>
      <c r="Q132" s="16">
        <f t="shared" si="70"/>
        <v>2013</v>
      </c>
      <c r="R132" s="16">
        <f t="shared" si="70"/>
        <v>2014</v>
      </c>
      <c r="S132" s="16">
        <f t="shared" si="70"/>
        <v>2015</v>
      </c>
      <c r="T132" s="16">
        <f t="shared" si="70"/>
        <v>2016</v>
      </c>
      <c r="U132" s="16">
        <f t="shared" si="70"/>
        <v>2017</v>
      </c>
      <c r="V132" s="16">
        <f t="shared" si="70"/>
        <v>2018</v>
      </c>
      <c r="W132" s="16">
        <v>2019</v>
      </c>
    </row>
    <row r="133" spans="1:27" x14ac:dyDescent="0.2">
      <c r="A133" t="s">
        <v>53</v>
      </c>
      <c r="G133" s="6">
        <v>12314224</v>
      </c>
      <c r="H133" s="6">
        <v>114754548</v>
      </c>
      <c r="I133" s="6">
        <v>207095545</v>
      </c>
      <c r="J133" s="6">
        <v>230097376</v>
      </c>
      <c r="K133" s="6">
        <v>236750181</v>
      </c>
      <c r="L133" s="6">
        <v>240289354</v>
      </c>
      <c r="M133" s="6">
        <v>243872592</v>
      </c>
      <c r="N133" s="6">
        <v>250869074</v>
      </c>
      <c r="O133" s="6">
        <v>257960636</v>
      </c>
      <c r="P133" s="6">
        <v>267500149</v>
      </c>
      <c r="Q133" s="6">
        <v>279883488</v>
      </c>
      <c r="R133" s="6">
        <v>286938352</v>
      </c>
      <c r="S133" s="6">
        <v>292580627</v>
      </c>
      <c r="T133" s="6">
        <v>297117506</v>
      </c>
      <c r="U133" s="6">
        <v>298492525</v>
      </c>
      <c r="V133" s="6">
        <v>299360029</v>
      </c>
      <c r="W133" s="6">
        <v>299895185</v>
      </c>
    </row>
    <row r="134" spans="1:27" x14ac:dyDescent="0.2">
      <c r="A134" t="s">
        <v>54</v>
      </c>
      <c r="G134" s="6">
        <v>162723567</v>
      </c>
      <c r="H134" s="6">
        <v>162594769</v>
      </c>
      <c r="I134" s="6">
        <v>90141280</v>
      </c>
      <c r="J134" s="6">
        <v>80859822</v>
      </c>
      <c r="K134" s="6">
        <v>76628707</v>
      </c>
      <c r="L134" s="6">
        <v>75004353</v>
      </c>
      <c r="M134" s="6">
        <v>74106699</v>
      </c>
      <c r="N134" s="6">
        <v>70653031</v>
      </c>
      <c r="O134" s="6">
        <v>67175694</v>
      </c>
      <c r="P134" s="6">
        <v>62163063</v>
      </c>
      <c r="Q134" s="6">
        <v>56167343</v>
      </c>
      <c r="R134" s="6">
        <v>53018898</v>
      </c>
      <c r="S134" s="6">
        <v>50199837</v>
      </c>
      <c r="T134" s="6">
        <v>47369687</v>
      </c>
      <c r="U134" s="6">
        <v>46961288</v>
      </c>
      <c r="V134" s="6">
        <v>46535019</v>
      </c>
      <c r="W134" s="6">
        <v>46411073</v>
      </c>
    </row>
    <row r="135" spans="1:27" x14ac:dyDescent="0.2">
      <c r="A135" t="s">
        <v>68</v>
      </c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>
        <v>345539303</v>
      </c>
      <c r="T135">
        <v>346933134</v>
      </c>
      <c r="U135">
        <v>349843717</v>
      </c>
      <c r="V135" s="6">
        <v>349291348</v>
      </c>
      <c r="W135" s="6">
        <v>340979832</v>
      </c>
    </row>
    <row r="136" spans="1:27" x14ac:dyDescent="0.2">
      <c r="A136" t="s">
        <v>60</v>
      </c>
      <c r="G136" s="6">
        <f>G134+G133</f>
        <v>175037791</v>
      </c>
      <c r="H136" s="6">
        <f t="shared" ref="H136:Q136" si="71">H134+H133</f>
        <v>277349317</v>
      </c>
      <c r="I136" s="6">
        <f t="shared" si="71"/>
        <v>297236825</v>
      </c>
      <c r="J136" s="6">
        <f t="shared" si="71"/>
        <v>310957198</v>
      </c>
      <c r="K136" s="6">
        <f t="shared" si="71"/>
        <v>313378888</v>
      </c>
      <c r="L136" s="6">
        <f t="shared" si="71"/>
        <v>315293707</v>
      </c>
      <c r="M136" s="6">
        <f t="shared" si="71"/>
        <v>317979291</v>
      </c>
      <c r="N136" s="6">
        <f t="shared" si="71"/>
        <v>321522105</v>
      </c>
      <c r="O136" s="6">
        <f t="shared" si="71"/>
        <v>325136330</v>
      </c>
      <c r="P136" s="6">
        <f t="shared" si="71"/>
        <v>329663212</v>
      </c>
      <c r="Q136" s="6">
        <f t="shared" si="71"/>
        <v>336050831</v>
      </c>
      <c r="R136" s="6">
        <f>R134+R133</f>
        <v>339957250</v>
      </c>
      <c r="S136" s="6">
        <f t="shared" ref="S136:W136" si="72">S134+S133</f>
        <v>342780464</v>
      </c>
      <c r="T136" s="6">
        <f t="shared" si="72"/>
        <v>344487193</v>
      </c>
      <c r="U136" s="6">
        <f t="shared" si="72"/>
        <v>345453813</v>
      </c>
      <c r="V136" s="6">
        <f t="shared" si="72"/>
        <v>345895048</v>
      </c>
      <c r="W136" s="6">
        <f t="shared" si="72"/>
        <v>346306258</v>
      </c>
    </row>
    <row r="137" spans="1:27" x14ac:dyDescent="0.2">
      <c r="F137" s="17" t="s">
        <v>112</v>
      </c>
      <c r="G137" s="13">
        <v>22500000</v>
      </c>
      <c r="H137" s="54">
        <f>G137/G136</f>
        <v>0.12854366974957995</v>
      </c>
      <c r="I137" s="54">
        <f>G137/K136</f>
        <v>7.1798072115183464E-2</v>
      </c>
      <c r="J137" s="54">
        <f>G137/H136</f>
        <v>8.1125132174022979E-2</v>
      </c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Y137" s="51"/>
    </row>
    <row r="138" spans="1:27" x14ac:dyDescent="0.2">
      <c r="A138" t="s">
        <v>85</v>
      </c>
      <c r="G138" s="18">
        <f>49.98*2</f>
        <v>99.96</v>
      </c>
      <c r="H138" s="18">
        <f>'Share Price History'!E128*2</f>
        <v>195.42543000000001</v>
      </c>
      <c r="I138" s="18">
        <f>'Share Price History'!E380*2</f>
        <v>342.72271799999999</v>
      </c>
      <c r="J138" s="18">
        <f>'Share Price History'!E631*2</f>
        <v>461.93194599999998</v>
      </c>
      <c r="K138" s="18">
        <f>'Share Price History'!E882*2</f>
        <v>532.78277600000001</v>
      </c>
      <c r="L138" s="18">
        <f>'Share Price History'!E1135*2</f>
        <v>343.00299000000001</v>
      </c>
      <c r="M138" s="18">
        <f>'Share Price History'!E1387*2</f>
        <v>538.74871800000005</v>
      </c>
      <c r="N138" s="18">
        <f>'Share Price History'!E1639*2</f>
        <v>624.77477999999996</v>
      </c>
      <c r="O138" s="18">
        <f>'Share Price History'!E1891*2</f>
        <v>606.16613800000005</v>
      </c>
      <c r="P138" s="18">
        <f>'Share Price History'!E2141*2</f>
        <v>788.60858199999996</v>
      </c>
      <c r="Q138" s="18">
        <f>'Share Price History'!E2393*2</f>
        <v>1204.0040280000001</v>
      </c>
      <c r="R138" s="18">
        <f>'Share Price History'!E2645*2</f>
        <v>1090.0200199999999</v>
      </c>
      <c r="S138" s="18">
        <f>'Share Price History'!E2897</f>
        <v>731.96997099999999</v>
      </c>
      <c r="T138" s="18">
        <f>'Share Price History'!E3149</f>
        <v>837.32000700000003</v>
      </c>
      <c r="U138" s="18">
        <f>'Share Price History'!E3400</f>
        <v>1072.6999510000001</v>
      </c>
      <c r="V138" s="18">
        <f>'Share Price History'!E3651</f>
        <v>1129.1999510000001</v>
      </c>
      <c r="W138" s="18">
        <v>1339.39</v>
      </c>
      <c r="X138" s="59">
        <f>W138/G138</f>
        <v>13.399259703881555</v>
      </c>
      <c r="Y138" s="45" t="s">
        <v>115</v>
      </c>
    </row>
    <row r="139" spans="1:27" x14ac:dyDescent="0.2">
      <c r="A139" t="s">
        <v>88</v>
      </c>
      <c r="S139" s="18">
        <f>'Share Price History'!B2897</f>
        <v>708.40002400000003</v>
      </c>
      <c r="T139" s="18">
        <f>'Share Price History'!B3149</f>
        <v>818.97997999999995</v>
      </c>
      <c r="U139" s="18">
        <f>'Share Price History'!B3400</f>
        <v>1069.6999510000001</v>
      </c>
      <c r="V139" s="18">
        <f>'Share Price History'!B3651</f>
        <v>1121.670044</v>
      </c>
      <c r="W139" s="18">
        <v>1337.02</v>
      </c>
    </row>
    <row r="140" spans="1:27" x14ac:dyDescent="0.2">
      <c r="A140" t="s">
        <v>113</v>
      </c>
      <c r="H140" s="2">
        <f>H138/G138-1</f>
        <v>0.9550363145258105</v>
      </c>
      <c r="I140" s="2">
        <f t="shared" ref="I140:R140" si="73">I138/H138-1</f>
        <v>0.7537263088022883</v>
      </c>
      <c r="J140" s="2">
        <f t="shared" si="73"/>
        <v>0.3478299562271796</v>
      </c>
      <c r="K140" s="2">
        <f t="shared" si="73"/>
        <v>0.15337936813748754</v>
      </c>
      <c r="L140" s="2">
        <f t="shared" si="73"/>
        <v>-0.35620480719143965</v>
      </c>
      <c r="M140" s="2">
        <f t="shared" si="73"/>
        <v>0.570682278892088</v>
      </c>
      <c r="N140" s="2">
        <f t="shared" si="73"/>
        <v>0.15967752520944267</v>
      </c>
      <c r="O140" s="2">
        <f t="shared" si="73"/>
        <v>-2.9784560125810322E-2</v>
      </c>
      <c r="P140" s="2">
        <f t="shared" si="73"/>
        <v>0.30097762405857109</v>
      </c>
      <c r="Q140" s="2">
        <f t="shared" si="73"/>
        <v>0.52674476981535068</v>
      </c>
      <c r="R140" s="2">
        <f t="shared" si="73"/>
        <v>-9.4670786267502471E-2</v>
      </c>
      <c r="S140" s="2">
        <f>SUM(S138:S139)/R138-1</f>
        <v>0.32141609197232923</v>
      </c>
      <c r="T140" s="2">
        <f>SUM(T138:T139)/SUM(S138:S139)-1</f>
        <v>0.14991286457616049</v>
      </c>
      <c r="U140" s="2">
        <f t="shared" ref="U140:W140" si="74">SUM(U138:U139)/SUM(T138:T139)-1</f>
        <v>0.29348543066794108</v>
      </c>
      <c r="V140" s="2">
        <f t="shared" si="74"/>
        <v>5.0630180153919735E-2</v>
      </c>
      <c r="W140" s="2">
        <f t="shared" si="74"/>
        <v>0.18905578995911743</v>
      </c>
    </row>
    <row r="141" spans="1:27" x14ac:dyDescent="0.2">
      <c r="A141" t="s">
        <v>86</v>
      </c>
      <c r="G141" s="7">
        <f>(SUM(G133:G134)*G138)/1000000</f>
        <v>17496.777588360001</v>
      </c>
      <c r="H141" s="7">
        <f t="shared" ref="H141:V141" si="75">(SUM(H133:H134)*H138)/1000000</f>
        <v>54201.109534931311</v>
      </c>
      <c r="I141" s="7">
        <f t="shared" si="75"/>
        <v>101869.81255369035</v>
      </c>
      <c r="J141" s="7">
        <f t="shared" si="75"/>
        <v>143641.06359484728</v>
      </c>
      <c r="K141" s="7">
        <f t="shared" si="75"/>
        <v>166962.8738884331</v>
      </c>
      <c r="L141" s="7">
        <f t="shared" si="75"/>
        <v>108146.68422918393</v>
      </c>
      <c r="M141" s="7">
        <f t="shared" si="75"/>
        <v>171310.93537679894</v>
      </c>
      <c r="N141" s="7">
        <f t="shared" si="75"/>
        <v>200878.9024165119</v>
      </c>
      <c r="O141" s="7">
        <f t="shared" si="75"/>
        <v>197086.63347959355</v>
      </c>
      <c r="P141" s="7">
        <f t="shared" si="75"/>
        <v>259975.23815288537</v>
      </c>
      <c r="Q141" s="7">
        <f t="shared" si="75"/>
        <v>404606.55413674732</v>
      </c>
      <c r="R141" s="7">
        <f t="shared" si="75"/>
        <v>370560.20844414498</v>
      </c>
      <c r="S141" s="7">
        <f t="shared" si="75"/>
        <v>250905.00629344652</v>
      </c>
      <c r="T141" s="7">
        <f t="shared" si="75"/>
        <v>288446.01885417034</v>
      </c>
      <c r="U141" s="7">
        <f t="shared" si="75"/>
        <v>370568.28827786318</v>
      </c>
      <c r="V141" s="7">
        <f t="shared" si="75"/>
        <v>390584.6712527427</v>
      </c>
      <c r="W141" s="7">
        <f t="shared" ref="W141" si="76">(SUM(W133:W134)*W138)/1000000</f>
        <v>463839.13890262006</v>
      </c>
    </row>
    <row r="142" spans="1:27" x14ac:dyDescent="0.2">
      <c r="A142" t="s">
        <v>87</v>
      </c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>
        <f>(S135*S139)/1000000</f>
        <v>244780.05053814329</v>
      </c>
      <c r="T142" s="7">
        <f t="shared" ref="T142:W142" si="77">(T135*T139)/1000000</f>
        <v>284131.2911446573</v>
      </c>
      <c r="U142" s="7">
        <f t="shared" si="77"/>
        <v>374227.80693255784</v>
      </c>
      <c r="V142" s="7">
        <f t="shared" si="77"/>
        <v>391789.64167997934</v>
      </c>
      <c r="W142" s="7">
        <f t="shared" si="77"/>
        <v>455896.85498064</v>
      </c>
    </row>
    <row r="143" spans="1:27" x14ac:dyDescent="0.2"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</row>
    <row r="144" spans="1:27" x14ac:dyDescent="0.2">
      <c r="A144" s="41" t="s">
        <v>89</v>
      </c>
      <c r="B144" s="41"/>
      <c r="C144" s="41"/>
      <c r="D144" s="41"/>
      <c r="E144" s="41"/>
      <c r="F144" s="41"/>
      <c r="G144" s="44">
        <f>G142+G141</f>
        <v>17496.777588360001</v>
      </c>
      <c r="H144" s="44">
        <f t="shared" ref="H144:W144" si="78">H142+H141</f>
        <v>54201.109534931311</v>
      </c>
      <c r="I144" s="44">
        <f t="shared" si="78"/>
        <v>101869.81255369035</v>
      </c>
      <c r="J144" s="44">
        <f t="shared" si="78"/>
        <v>143641.06359484728</v>
      </c>
      <c r="K144" s="44">
        <f t="shared" si="78"/>
        <v>166962.8738884331</v>
      </c>
      <c r="L144" s="44">
        <f t="shared" si="78"/>
        <v>108146.68422918393</v>
      </c>
      <c r="M144" s="44">
        <f t="shared" si="78"/>
        <v>171310.93537679894</v>
      </c>
      <c r="N144" s="44">
        <f t="shared" si="78"/>
        <v>200878.9024165119</v>
      </c>
      <c r="O144" s="44">
        <f t="shared" si="78"/>
        <v>197086.63347959355</v>
      </c>
      <c r="P144" s="44">
        <f t="shared" si="78"/>
        <v>259975.23815288537</v>
      </c>
      <c r="Q144" s="44">
        <f t="shared" si="78"/>
        <v>404606.55413674732</v>
      </c>
      <c r="R144" s="44">
        <f t="shared" si="78"/>
        <v>370560.20844414498</v>
      </c>
      <c r="S144" s="44">
        <f t="shared" si="78"/>
        <v>495685.05683158978</v>
      </c>
      <c r="T144" s="44">
        <f t="shared" si="78"/>
        <v>572577.30999882764</v>
      </c>
      <c r="U144" s="44">
        <f t="shared" si="78"/>
        <v>744796.09521042102</v>
      </c>
      <c r="V144" s="44">
        <f t="shared" si="78"/>
        <v>782374.31293272204</v>
      </c>
      <c r="W144" s="44">
        <f t="shared" si="78"/>
        <v>919735.99388326006</v>
      </c>
      <c r="X144" s="59">
        <f>W144/N144</f>
        <v>4.5785594346599705</v>
      </c>
      <c r="Y144" s="45" t="s">
        <v>115</v>
      </c>
    </row>
    <row r="145" spans="1:23" x14ac:dyDescent="0.2">
      <c r="A145" s="41" t="s">
        <v>109</v>
      </c>
      <c r="B145" s="41"/>
      <c r="C145" s="41"/>
      <c r="D145" s="41"/>
      <c r="E145" s="41"/>
      <c r="F145" s="41"/>
      <c r="G145" s="44">
        <f>G144-G72</f>
        <v>16375.028588360001</v>
      </c>
      <c r="H145" s="44">
        <f t="shared" ref="H145:W145" si="79">H144-H72</f>
        <v>51156.038534931315</v>
      </c>
      <c r="I145" s="44">
        <f t="shared" si="79"/>
        <v>91968.776553690361</v>
      </c>
      <c r="J145" s="44">
        <f t="shared" si="79"/>
        <v>125675.77959484728</v>
      </c>
      <c r="K145" s="44">
        <f t="shared" si="79"/>
        <v>142530.9328884331</v>
      </c>
      <c r="L145" s="44">
        <f t="shared" si="79"/>
        <v>76837.432229183934</v>
      </c>
      <c r="M145" s="44">
        <f t="shared" si="79"/>
        <v>131517.36237679893</v>
      </c>
      <c r="N145" s="44">
        <f t="shared" si="79"/>
        <v>155703.9024165119</v>
      </c>
      <c r="O145" s="44">
        <f t="shared" si="79"/>
        <v>135363.63347959355</v>
      </c>
      <c r="P145" s="44">
        <f t="shared" si="79"/>
        <v>183525.23815288537</v>
      </c>
      <c r="Q145" s="44">
        <f t="shared" si="79"/>
        <v>311553.55413674732</v>
      </c>
      <c r="R145" s="44">
        <f t="shared" si="79"/>
        <v>259026.20844414498</v>
      </c>
      <c r="S145" s="44">
        <f t="shared" si="79"/>
        <v>367726.05683158978</v>
      </c>
      <c r="T145" s="44">
        <f t="shared" si="79"/>
        <v>415067.30999882764</v>
      </c>
      <c r="U145" s="44">
        <f t="shared" si="79"/>
        <v>561616.09521042102</v>
      </c>
      <c r="V145" s="44">
        <f t="shared" si="79"/>
        <v>569994.31293272204</v>
      </c>
      <c r="W145" s="44">
        <f t="shared" si="79"/>
        <v>689342.99388326006</v>
      </c>
    </row>
    <row r="147" spans="1:23" x14ac:dyDescent="0.2">
      <c r="A147" t="s">
        <v>55</v>
      </c>
      <c r="G147" s="6">
        <v>38849048</v>
      </c>
      <c r="H147" s="6">
        <v>36376435</v>
      </c>
      <c r="I147" s="6">
        <f>31527373+49062</f>
        <v>31576435</v>
      </c>
      <c r="J147" s="6">
        <v>28642862</v>
      </c>
      <c r="K147" s="6">
        <v>28627862</v>
      </c>
      <c r="L147" s="6">
        <v>28611862</v>
      </c>
      <c r="M147" s="6">
        <f>28494528+2000</f>
        <v>28496528</v>
      </c>
      <c r="N147" s="6">
        <v>27126186</v>
      </c>
      <c r="O147" s="6">
        <v>25722844</v>
      </c>
      <c r="P147" s="6">
        <f>8420+24362836</f>
        <v>24371256</v>
      </c>
      <c r="Q147" s="6">
        <f>75000+23160282</f>
        <v>23235282</v>
      </c>
      <c r="R147" s="6">
        <v>21879314</v>
      </c>
      <c r="S147" s="6">
        <v>20422306</v>
      </c>
      <c r="T147" s="6">
        <v>19349966</v>
      </c>
      <c r="U147" s="6">
        <v>19290366</v>
      </c>
      <c r="V147" s="6">
        <v>19236666</v>
      </c>
      <c r="W147" s="6">
        <v>19191766</v>
      </c>
    </row>
    <row r="148" spans="1:23" x14ac:dyDescent="0.2">
      <c r="A148" t="s">
        <v>57</v>
      </c>
      <c r="G148" s="7">
        <f t="shared" ref="G148:Q148" si="80">(G147*G138+G147*G139)/1000000</f>
        <v>3883.3508380799999</v>
      </c>
      <c r="H148" s="7">
        <f t="shared" si="80"/>
        <v>7108.8804517420504</v>
      </c>
      <c r="I148" s="7">
        <f t="shared" si="80"/>
        <v>10821.961627950328</v>
      </c>
      <c r="J148" s="7">
        <f t="shared" si="80"/>
        <v>13231.052982669451</v>
      </c>
      <c r="K148" s="7">
        <f t="shared" si="80"/>
        <v>15252.431787304913</v>
      </c>
      <c r="L148" s="7">
        <f t="shared" si="80"/>
        <v>9813.95421546738</v>
      </c>
      <c r="M148" s="7">
        <f t="shared" si="80"/>
        <v>15352.467927451105</v>
      </c>
      <c r="N148" s="7">
        <f t="shared" si="80"/>
        <v>16947.756890389079</v>
      </c>
      <c r="O148" s="7">
        <f t="shared" si="80"/>
        <v>15592.317005856474</v>
      </c>
      <c r="P148" s="7">
        <f t="shared" si="80"/>
        <v>19219.38163571899</v>
      </c>
      <c r="Q148" s="7">
        <f t="shared" si="80"/>
        <v>27975.373119715896</v>
      </c>
      <c r="R148" s="7">
        <f>(R147*R138+R147*R139)/1000000</f>
        <v>23848.89028386628</v>
      </c>
      <c r="S148" s="7">
        <f t="shared" ref="S148:V148" si="81">S147*S138/1000000</f>
        <v>14948.514730573126</v>
      </c>
      <c r="T148" s="7">
        <f t="shared" si="81"/>
        <v>16202.113666569763</v>
      </c>
      <c r="U148" s="7">
        <f t="shared" si="81"/>
        <v>20692.774662972068</v>
      </c>
      <c r="V148" s="7">
        <f t="shared" si="81"/>
        <v>21722.042304603368</v>
      </c>
      <c r="W148" s="7">
        <f>W147*W138/1000000</f>
        <v>25705.259462740003</v>
      </c>
    </row>
    <row r="149" spans="1:23" x14ac:dyDescent="0.2">
      <c r="A149" t="s">
        <v>56</v>
      </c>
      <c r="G149" s="6">
        <v>38593700</v>
      </c>
      <c r="H149" s="6">
        <v>36479785</v>
      </c>
      <c r="I149" s="6">
        <f>31642983+436802</f>
        <v>32079785</v>
      </c>
      <c r="J149" s="6">
        <v>29163614</v>
      </c>
      <c r="K149" s="6">
        <v>29148614</v>
      </c>
      <c r="L149" s="6">
        <v>29148614</v>
      </c>
      <c r="M149" s="6">
        <v>29050280</v>
      </c>
      <c r="N149" s="6">
        <f>115000+27521938</f>
        <v>27636938</v>
      </c>
      <c r="O149" s="6">
        <f>80000+26138596</f>
        <v>26218596</v>
      </c>
      <c r="P149" s="6">
        <f>85000+24901089</f>
        <v>24986089</v>
      </c>
      <c r="Q149" s="6">
        <v>23586914</v>
      </c>
      <c r="R149" s="6">
        <f>75000+22246906</f>
        <v>22321906</v>
      </c>
      <c r="S149" s="6">
        <f>89000+20946898</f>
        <v>21035898</v>
      </c>
      <c r="T149" s="6">
        <f>25000+19952558</f>
        <v>19977558</v>
      </c>
      <c r="U149" s="6">
        <v>19952558</v>
      </c>
      <c r="V149" s="6">
        <v>19952558</v>
      </c>
      <c r="W149" s="6">
        <v>19992558</v>
      </c>
    </row>
    <row r="150" spans="1:23" x14ac:dyDescent="0.2">
      <c r="A150" t="s">
        <v>57</v>
      </c>
      <c r="G150" s="7">
        <f t="shared" ref="G150:R150" si="82">(G149*G138+G149*G139)/1000000</f>
        <v>3857.8262519999994</v>
      </c>
      <c r="H150" s="7">
        <f t="shared" si="82"/>
        <v>7129.0776699325506</v>
      </c>
      <c r="I150" s="7">
        <f t="shared" si="82"/>
        <v>10994.47110805563</v>
      </c>
      <c r="J150" s="7">
        <f t="shared" si="82"/>
        <v>13471.604967412844</v>
      </c>
      <c r="K150" s="7">
        <f t="shared" si="82"/>
        <v>15529.879483472463</v>
      </c>
      <c r="L150" s="7">
        <f t="shared" si="82"/>
        <v>9998.061756355859</v>
      </c>
      <c r="M150" s="7">
        <f t="shared" si="82"/>
        <v>15650.801107541043</v>
      </c>
      <c r="N150" s="7">
        <f t="shared" si="82"/>
        <v>17266.861858823639</v>
      </c>
      <c r="O150" s="7">
        <f t="shared" si="82"/>
        <v>15892.82508110225</v>
      </c>
      <c r="P150" s="7">
        <f t="shared" si="82"/>
        <v>19704.244216015795</v>
      </c>
      <c r="Q150" s="7">
        <f t="shared" si="82"/>
        <v>28398.739464089591</v>
      </c>
      <c r="R150" s="7">
        <f t="shared" si="82"/>
        <v>24331.324424558115</v>
      </c>
      <c r="S150" s="7">
        <f t="shared" ref="S150:V150" si="83">S149*S138/1000000</f>
        <v>15397.645649018958</v>
      </c>
      <c r="T150" s="7">
        <f t="shared" si="83"/>
        <v>16727.609004402908</v>
      </c>
      <c r="U150" s="7">
        <f t="shared" si="83"/>
        <v>21403.107988924661</v>
      </c>
      <c r="V150" s="7">
        <f t="shared" si="83"/>
        <v>22530.427515924661</v>
      </c>
      <c r="W150" s="7">
        <f>W149*W138/1000000</f>
        <v>26777.832259620001</v>
      </c>
    </row>
    <row r="152" spans="1:23" x14ac:dyDescent="0.2">
      <c r="A152" t="s">
        <v>74</v>
      </c>
      <c r="H152" s="6">
        <f>1414651+18</f>
        <v>1414669</v>
      </c>
      <c r="I152" s="6">
        <f>4136022+15</f>
        <v>4136037</v>
      </c>
      <c r="J152" s="6">
        <v>3236778</v>
      </c>
      <c r="K152">
        <v>0</v>
      </c>
      <c r="L152">
        <v>0</v>
      </c>
      <c r="M152">
        <v>0</v>
      </c>
    </row>
    <row r="154" spans="1:23" x14ac:dyDescent="0.2">
      <c r="A154" t="s">
        <v>72</v>
      </c>
      <c r="B154" s="19">
        <f>SUM(H154:V154)</f>
        <v>10477684.663269708</v>
      </c>
      <c r="C154" s="19"/>
      <c r="D154" s="19"/>
      <c r="E154" s="19"/>
      <c r="F154" s="19"/>
      <c r="G154" s="19"/>
      <c r="H154" s="20">
        <f t="shared" ref="H154:W154" si="84">(G147-H147)*((G138+H138)/2)/1000</f>
        <v>365186.92711429502</v>
      </c>
      <c r="I154" s="20">
        <f t="shared" si="84"/>
        <v>1291555.5552000001</v>
      </c>
      <c r="J154" s="20">
        <f t="shared" si="84"/>
        <v>1180256.5983172359</v>
      </c>
      <c r="K154" s="20">
        <f t="shared" si="84"/>
        <v>7460.3604149999992</v>
      </c>
      <c r="L154" s="20">
        <f t="shared" si="84"/>
        <v>7006.2861279999997</v>
      </c>
      <c r="M154" s="20">
        <f t="shared" si="84"/>
        <v>50847.975745235999</v>
      </c>
      <c r="N154" s="20">
        <f t="shared" si="84"/>
        <v>797212.55864815798</v>
      </c>
      <c r="O154" s="20">
        <f t="shared" si="84"/>
        <v>863715.54487397801</v>
      </c>
      <c r="P154" s="20">
        <f t="shared" si="84"/>
        <v>942580.38712767989</v>
      </c>
      <c r="Q154" s="20">
        <f t="shared" si="84"/>
        <v>1131778.05851607</v>
      </c>
      <c r="R154" s="20">
        <f t="shared" si="84"/>
        <v>1555311.600159232</v>
      </c>
      <c r="S154" s="20">
        <f t="shared" si="84"/>
        <v>1327326.9964034639</v>
      </c>
      <c r="T154" s="20">
        <f t="shared" si="84"/>
        <v>841406.20750426012</v>
      </c>
      <c r="U154" s="20">
        <f t="shared" si="84"/>
        <v>56918.594748400006</v>
      </c>
      <c r="V154" s="20">
        <f t="shared" si="84"/>
        <v>59121.012368700009</v>
      </c>
      <c r="W154" s="20">
        <f t="shared" si="84"/>
        <v>55419.844399949994</v>
      </c>
    </row>
    <row r="155" spans="1:23" x14ac:dyDescent="0.2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3" x14ac:dyDescent="0.2">
      <c r="A156" t="s">
        <v>73</v>
      </c>
      <c r="B156" s="19">
        <f>SUM(H156:V156)</f>
        <v>10145744.77454368</v>
      </c>
      <c r="C156" s="19"/>
      <c r="D156" s="19"/>
      <c r="E156" s="19"/>
      <c r="F156" s="19"/>
      <c r="G156" s="19"/>
      <c r="H156" s="20">
        <f t="shared" ref="H156:W156" si="85">(G149-H149)*((G138+H138)/2)/1000</f>
        <v>312209.84562922496</v>
      </c>
      <c r="I156" s="20">
        <f t="shared" si="85"/>
        <v>1183925.9256</v>
      </c>
      <c r="J156" s="20">
        <f t="shared" si="85"/>
        <v>1173255.2980857717</v>
      </c>
      <c r="K156" s="20">
        <f t="shared" si="85"/>
        <v>7460.3604149999992</v>
      </c>
      <c r="L156" s="20">
        <f t="shared" si="85"/>
        <v>0</v>
      </c>
      <c r="M156" s="20">
        <f t="shared" si="85"/>
        <v>43353.086227236003</v>
      </c>
      <c r="N156" s="20">
        <f t="shared" si="85"/>
        <v>822228.31385515793</v>
      </c>
      <c r="O156" s="20">
        <f t="shared" si="85"/>
        <v>872947.60175897798</v>
      </c>
      <c r="P156" s="20">
        <f t="shared" si="85"/>
        <v>859534.80291151989</v>
      </c>
      <c r="Q156" s="20">
        <f t="shared" si="85"/>
        <v>1394006.8742983751</v>
      </c>
      <c r="R156" s="20">
        <f t="shared" si="85"/>
        <v>1450979.3864561922</v>
      </c>
      <c r="S156" s="20">
        <f t="shared" si="85"/>
        <v>1171546.8521729638</v>
      </c>
      <c r="T156" s="20">
        <f t="shared" si="85"/>
        <v>830421.17765825999</v>
      </c>
      <c r="U156" s="20">
        <f t="shared" si="85"/>
        <v>23875.249475000001</v>
      </c>
      <c r="V156" s="20">
        <f t="shared" si="85"/>
        <v>0</v>
      </c>
      <c r="W156" s="20">
        <f t="shared" si="85"/>
        <v>-49371.799019999999</v>
      </c>
    </row>
    <row r="162" spans="4:23" x14ac:dyDescent="0.2">
      <c r="E162">
        <f>E10</f>
        <v>2002</v>
      </c>
      <c r="F162">
        <f t="shared" ref="F162:V162" si="86">F10</f>
        <v>2003</v>
      </c>
      <c r="G162" s="50" t="s">
        <v>97</v>
      </c>
      <c r="H162">
        <f t="shared" si="86"/>
        <v>2004</v>
      </c>
      <c r="I162">
        <f t="shared" si="86"/>
        <v>2005</v>
      </c>
      <c r="J162">
        <f t="shared" si="86"/>
        <v>2006</v>
      </c>
      <c r="K162">
        <f t="shared" si="86"/>
        <v>2007</v>
      </c>
      <c r="L162">
        <f t="shared" si="86"/>
        <v>2008</v>
      </c>
      <c r="M162">
        <f t="shared" si="86"/>
        <v>2009</v>
      </c>
      <c r="N162">
        <f t="shared" si="86"/>
        <v>2010</v>
      </c>
      <c r="O162">
        <f t="shared" si="86"/>
        <v>2011</v>
      </c>
      <c r="P162">
        <f t="shared" si="86"/>
        <v>2012</v>
      </c>
      <c r="Q162">
        <f t="shared" si="86"/>
        <v>2013</v>
      </c>
      <c r="R162">
        <f t="shared" si="86"/>
        <v>2014</v>
      </c>
      <c r="S162">
        <f t="shared" si="86"/>
        <v>2015</v>
      </c>
      <c r="T162">
        <f t="shared" si="86"/>
        <v>2016</v>
      </c>
      <c r="U162">
        <f t="shared" si="86"/>
        <v>2017</v>
      </c>
      <c r="V162">
        <f t="shared" si="86"/>
        <v>2018</v>
      </c>
      <c r="W162">
        <v>2019</v>
      </c>
    </row>
    <row r="163" spans="4:23" x14ac:dyDescent="0.2">
      <c r="D163" t="s">
        <v>49</v>
      </c>
      <c r="E163" s="48">
        <f>E111</f>
        <v>0.91725329821316404</v>
      </c>
      <c r="F163" s="48">
        <f t="shared" ref="F163:V163" si="87">F111</f>
        <v>0.86567216220496179</v>
      </c>
      <c r="G163" s="48">
        <f t="shared" si="87"/>
        <v>0.93197449364446616</v>
      </c>
      <c r="H163" s="48">
        <f t="shared" si="87"/>
        <v>0.31718859201771471</v>
      </c>
      <c r="I163" s="48">
        <f t="shared" si="87"/>
        <v>0.18704075815904522</v>
      </c>
      <c r="J163" s="48">
        <f t="shared" si="87"/>
        <v>0.20846758225475315</v>
      </c>
      <c r="K163" s="48">
        <f t="shared" si="87"/>
        <v>0.22721834421587717</v>
      </c>
      <c r="L163" s="48">
        <f t="shared" si="87"/>
        <v>0.23363965897364777</v>
      </c>
      <c r="M163" s="48">
        <f t="shared" si="87"/>
        <v>0.21141450505085324</v>
      </c>
      <c r="N163" s="48">
        <f t="shared" si="87"/>
        <v>0.22704991698948535</v>
      </c>
      <c r="O163" s="48">
        <f t="shared" si="87"/>
        <v>0.20677932051261277</v>
      </c>
      <c r="P163" s="48">
        <f t="shared" si="87"/>
        <v>0.19396415958142574</v>
      </c>
      <c r="Q163" s="48">
        <f t="shared" si="87"/>
        <v>0.18857296379482663</v>
      </c>
      <c r="R163" s="48">
        <f t="shared" si="87"/>
        <v>0.18702440511413559</v>
      </c>
      <c r="S163" s="48">
        <f t="shared" si="87"/>
        <v>0.18710493204854681</v>
      </c>
      <c r="T163" s="48">
        <f t="shared" si="87"/>
        <v>0.18522506507523331</v>
      </c>
      <c r="U163" s="48">
        <f t="shared" si="87"/>
        <v>0.14372966481056887</v>
      </c>
      <c r="V163" s="48">
        <f t="shared" si="87"/>
        <v>0.23517939542329783</v>
      </c>
      <c r="W163" s="48">
        <f t="shared" ref="W163" si="88">W111</f>
        <v>0.3426455664885652</v>
      </c>
    </row>
    <row r="164" spans="4:23" x14ac:dyDescent="0.2">
      <c r="D164" t="s">
        <v>104</v>
      </c>
      <c r="H164" s="48">
        <f t="shared" ref="H164:W164" si="89">H121</f>
        <v>1.7819963306498363E-2</v>
      </c>
      <c r="I164" s="48">
        <f t="shared" si="89"/>
        <v>1.8179058482354227E-2</v>
      </c>
      <c r="J164" s="48">
        <f t="shared" si="89"/>
        <v>2.607318009398496E-2</v>
      </c>
      <c r="K164" s="48">
        <f t="shared" si="89"/>
        <v>3.3249219127058832E-2</v>
      </c>
      <c r="L164" s="48">
        <f t="shared" si="89"/>
        <v>6.7640381322259593E-2</v>
      </c>
      <c r="M164" s="48">
        <f t="shared" si="89"/>
        <v>4.9109174037814417E-2</v>
      </c>
      <c r="N164" s="48">
        <f t="shared" si="89"/>
        <v>5.1060513954485319E-2</v>
      </c>
      <c r="O164" s="48">
        <f t="shared" si="89"/>
        <v>6.4758526616780901E-2</v>
      </c>
      <c r="P164" s="48">
        <f t="shared" si="89"/>
        <v>5.7038355288589714E-2</v>
      </c>
      <c r="Q164" s="48">
        <f t="shared" si="89"/>
        <v>4.3368748777286095E-2</v>
      </c>
      <c r="R164" s="48">
        <f t="shared" si="89"/>
        <v>5.6292012808342826E-2</v>
      </c>
      <c r="S164" s="48">
        <f t="shared" si="89"/>
        <v>4.8300346500326864E-2</v>
      </c>
      <c r="T164" s="48">
        <f t="shared" si="89"/>
        <v>5.0953468624280157E-2</v>
      </c>
      <c r="U164" s="48">
        <f t="shared" si="89"/>
        <v>3.534980938985946E-2</v>
      </c>
      <c r="V164" s="48">
        <f t="shared" si="89"/>
        <v>6.3840797396290644E-2</v>
      </c>
      <c r="W164" s="48">
        <f t="shared" si="89"/>
        <v>8.5832391604780525E-2</v>
      </c>
    </row>
    <row r="166" spans="4:23" x14ac:dyDescent="0.2">
      <c r="D166" t="s">
        <v>102</v>
      </c>
      <c r="H166" s="48">
        <f>H112</f>
        <v>0.23965732841748924</v>
      </c>
      <c r="I166" s="48">
        <f t="shared" ref="I166:V166" si="90">I112</f>
        <v>0.12533491239945918</v>
      </c>
      <c r="J166" s="48">
        <f t="shared" si="90"/>
        <v>0.16105016350732346</v>
      </c>
      <c r="K166" s="48">
        <f t="shared" si="90"/>
        <v>0.17190895425867905</v>
      </c>
      <c r="L166" s="48">
        <f t="shared" si="90"/>
        <v>0.18577947952126386</v>
      </c>
      <c r="M166" s="48">
        <f t="shared" si="90"/>
        <v>0.16869588695113896</v>
      </c>
      <c r="N166" s="48">
        <f t="shared" si="90"/>
        <v>0.18092316698301988</v>
      </c>
      <c r="O166" s="48">
        <f t="shared" si="90"/>
        <v>0.16870851544881285</v>
      </c>
      <c r="P166" s="48">
        <f t="shared" si="90"/>
        <v>0.16331588768065064</v>
      </c>
      <c r="Q166" s="48">
        <f t="shared" si="90"/>
        <v>0.16650056415491105</v>
      </c>
      <c r="R166" s="48">
        <f t="shared" si="90"/>
        <v>0.16015567857936525</v>
      </c>
      <c r="S166" s="48">
        <f t="shared" si="90"/>
        <v>0.16388378563852388</v>
      </c>
      <c r="T166" s="48">
        <f t="shared" si="90"/>
        <v>0.15845409820650971</v>
      </c>
      <c r="U166" s="48">
        <f t="shared" si="90"/>
        <v>7.409323645092708E-2</v>
      </c>
      <c r="V166" s="48">
        <f t="shared" si="90"/>
        <v>0.21705328905401811</v>
      </c>
      <c r="W166" s="48">
        <f t="shared" ref="W166" si="91">W112</f>
        <v>0.32098390017466588</v>
      </c>
    </row>
    <row r="167" spans="4:23" x14ac:dyDescent="0.2">
      <c r="D167" t="s">
        <v>105</v>
      </c>
      <c r="H167" s="48">
        <f>H122</f>
        <v>1.3464181581582768E-2</v>
      </c>
      <c r="I167" s="48">
        <f t="shared" ref="I167:V167" si="92">I122</f>
        <v>1.218168021139582E-2</v>
      </c>
      <c r="J167" s="48">
        <f t="shared" si="92"/>
        <v>2.0142651782476016E-2</v>
      </c>
      <c r="K167" s="48">
        <f t="shared" si="92"/>
        <v>2.5155708751313718E-2</v>
      </c>
      <c r="L167" s="48">
        <f t="shared" si="92"/>
        <v>5.3784511122260049E-2</v>
      </c>
      <c r="M167" s="48">
        <f t="shared" si="92"/>
        <v>3.9186127128572411E-2</v>
      </c>
      <c r="N167" s="48">
        <f t="shared" si="92"/>
        <v>4.0687219862995928E-2</v>
      </c>
      <c r="O167" s="48">
        <f t="shared" si="92"/>
        <v>5.2835626217773234E-2</v>
      </c>
      <c r="P167" s="48">
        <f t="shared" si="92"/>
        <v>4.8025726226446658E-2</v>
      </c>
      <c r="Q167" s="48">
        <f t="shared" si="92"/>
        <v>3.8292451859468758E-2</v>
      </c>
      <c r="R167" s="48">
        <f t="shared" si="92"/>
        <v>4.8204861308964328E-2</v>
      </c>
      <c r="S167" s="48">
        <f t="shared" si="92"/>
        <v>4.2305905811569837E-2</v>
      </c>
      <c r="T167" s="48">
        <f t="shared" si="92"/>
        <v>4.3589057010586824E-2</v>
      </c>
      <c r="U167" s="48">
        <f t="shared" si="92"/>
        <v>1.8222972891991766E-2</v>
      </c>
      <c r="V167" s="48">
        <f t="shared" si="92"/>
        <v>5.8920361733880718E-2</v>
      </c>
      <c r="W167" s="48">
        <f t="shared" ref="W167" si="93">W122</f>
        <v>8.0406164600238986E-2</v>
      </c>
    </row>
    <row r="169" spans="4:23" x14ac:dyDescent="0.2">
      <c r="D169" t="s">
        <v>103</v>
      </c>
      <c r="H169" s="4">
        <f>'Google V Formula Output'!H95</f>
        <v>2.7778187944873567</v>
      </c>
      <c r="I169" s="4">
        <f>'Google V Formula Output'!I95</f>
        <v>0.99815216216370017</v>
      </c>
      <c r="J169" s="4">
        <f>'Google V Formula Output'!J95</f>
        <v>1.0115790276896717</v>
      </c>
      <c r="K169" s="4">
        <f>'Google V Formula Output'!K95</f>
        <v>0.43589524382697431</v>
      </c>
      <c r="L169" s="4">
        <f>'Google V Formula Output'!L95</f>
        <v>0.26989673063812791</v>
      </c>
      <c r="M169" s="4">
        <f>'Google V Formula Output'!M95</f>
        <v>0.19298982624999184</v>
      </c>
      <c r="N169" s="4">
        <f>'Google V Formula Output'!N95</f>
        <v>0.28583478799276807</v>
      </c>
      <c r="O169" s="4">
        <f>'Google V Formula Output'!O95</f>
        <v>0.23580609250075901</v>
      </c>
      <c r="P169" s="4">
        <f>'Google V Formula Output'!P95</f>
        <v>0.10392269265416432</v>
      </c>
      <c r="Q169" s="4">
        <f>'Google V Formula Output'!Q95</f>
        <v>0.15408011869436211</v>
      </c>
      <c r="R169" s="4">
        <f>'Google V Formula Output'!R95</f>
        <v>0.17034132544835123</v>
      </c>
      <c r="S169" s="4">
        <f>'Google V Formula Output'!S95</f>
        <v>0.18366562311198997</v>
      </c>
      <c r="T169" s="4">
        <f>'Google V Formula Output'!T95</f>
        <v>0.2148392185977448</v>
      </c>
      <c r="U169" s="4">
        <f>'Google V Formula Output'!U95</f>
        <v>-0.11855926053244714</v>
      </c>
      <c r="V169" s="4">
        <f>'Google V Formula Output'!V95</f>
        <v>0.95692681024396586</v>
      </c>
      <c r="W169" s="4">
        <f>'Google V Formula Output'!W95</f>
        <v>3.7068201948627033E-2</v>
      </c>
    </row>
    <row r="171" spans="4:23" x14ac:dyDescent="0.2">
      <c r="D171" t="s">
        <v>81</v>
      </c>
      <c r="H171" s="51">
        <f t="shared" ref="H171:W171" si="94">H130</f>
        <v>90.317269633074972</v>
      </c>
      <c r="I171" s="51">
        <f t="shared" si="94"/>
        <v>65.494412393549908</v>
      </c>
      <c r="J171" s="51">
        <f t="shared" si="94"/>
        <v>46.675413181855127</v>
      </c>
      <c r="K171" s="51">
        <f t="shared" si="94"/>
        <v>39.717886512049574</v>
      </c>
      <c r="L171" s="51">
        <f t="shared" si="94"/>
        <v>20.322154877642205</v>
      </c>
      <c r="M171" s="51">
        <f t="shared" si="94"/>
        <v>26.272878087026992</v>
      </c>
      <c r="N171" s="51">
        <f t="shared" si="94"/>
        <v>23.618918567491111</v>
      </c>
      <c r="O171" s="51">
        <f t="shared" si="94"/>
        <v>19.252381897000443</v>
      </c>
      <c r="P171" s="51">
        <f t="shared" si="94"/>
        <v>24.098557485436167</v>
      </c>
      <c r="Q171" s="51">
        <f t="shared" si="94"/>
        <v>33.126457682720428</v>
      </c>
      <c r="R171" s="51">
        <f t="shared" si="94"/>
        <v>26.605414161699095</v>
      </c>
      <c r="S171" s="51">
        <f t="shared" si="94"/>
        <v>30.32083782918949</v>
      </c>
      <c r="T171" s="51">
        <f t="shared" si="94"/>
        <v>29.39610380936583</v>
      </c>
      <c r="U171" s="51">
        <f t="shared" si="94"/>
        <v>48.369664580492341</v>
      </c>
      <c r="V171" s="51">
        <f t="shared" si="94"/>
        <v>21.849758788301784</v>
      </c>
      <c r="W171" s="51">
        <f t="shared" si="94"/>
        <v>25.519866644929525</v>
      </c>
    </row>
  </sheetData>
  <mergeCells count="3">
    <mergeCell ref="A2:G2"/>
    <mergeCell ref="A3:G3"/>
    <mergeCell ref="A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1532-32F5-4F29-8E95-441C6C1B14E8}">
  <sheetPr codeName="Sheet4"/>
  <dimension ref="A1:O3896"/>
  <sheetViews>
    <sheetView showGridLines="0" zoomScale="95" zoomScaleNormal="95" workbookViewId="0"/>
  </sheetViews>
  <sheetFormatPr baseColWidth="10" defaultColWidth="8.83203125" defaultRowHeight="15" x14ac:dyDescent="0.2"/>
  <cols>
    <col min="1" max="1" width="11.33203125" customWidth="1"/>
    <col min="4" max="4" width="11.83203125" customWidth="1"/>
  </cols>
  <sheetData>
    <row r="1" spans="1:5" x14ac:dyDescent="0.2">
      <c r="A1" s="8" t="s">
        <v>82</v>
      </c>
      <c r="B1" s="8" t="s">
        <v>68</v>
      </c>
      <c r="C1" s="8"/>
      <c r="D1" s="8" t="s">
        <v>83</v>
      </c>
      <c r="E1" s="8" t="s">
        <v>53</v>
      </c>
    </row>
    <row r="3" spans="1:5" x14ac:dyDescent="0.2">
      <c r="A3" s="16" t="s">
        <v>58</v>
      </c>
      <c r="B3" s="16" t="s">
        <v>59</v>
      </c>
      <c r="C3" s="8"/>
      <c r="D3" s="16" t="s">
        <v>58</v>
      </c>
      <c r="E3" s="16" t="s">
        <v>59</v>
      </c>
    </row>
    <row r="4" spans="1:5" x14ac:dyDescent="0.2">
      <c r="A4" s="11">
        <v>38218</v>
      </c>
      <c r="B4">
        <v>49.982655000000001</v>
      </c>
      <c r="D4" s="11">
        <v>38218</v>
      </c>
      <c r="E4">
        <v>50.220219</v>
      </c>
    </row>
    <row r="5" spans="1:5" x14ac:dyDescent="0.2">
      <c r="A5" s="11">
        <v>38219</v>
      </c>
      <c r="B5">
        <v>53.952770000000001</v>
      </c>
      <c r="D5" s="11">
        <v>38219</v>
      </c>
      <c r="E5">
        <v>54.209209000000001</v>
      </c>
    </row>
    <row r="6" spans="1:5" x14ac:dyDescent="0.2">
      <c r="A6" s="11">
        <v>38222</v>
      </c>
      <c r="B6">
        <v>54.495735000000003</v>
      </c>
      <c r="D6" s="11">
        <v>38222</v>
      </c>
      <c r="E6">
        <v>54.754753000000001</v>
      </c>
    </row>
    <row r="7" spans="1:5" x14ac:dyDescent="0.2">
      <c r="A7" s="11">
        <v>38223</v>
      </c>
      <c r="B7">
        <v>52.239193</v>
      </c>
      <c r="D7" s="11">
        <v>38223</v>
      </c>
      <c r="E7">
        <v>52.487487999999999</v>
      </c>
    </row>
    <row r="8" spans="1:5" x14ac:dyDescent="0.2">
      <c r="A8" s="11">
        <v>38224</v>
      </c>
      <c r="B8">
        <v>52.802086000000003</v>
      </c>
      <c r="D8" s="11">
        <v>38224</v>
      </c>
      <c r="E8">
        <v>53.053055000000001</v>
      </c>
    </row>
    <row r="9" spans="1:5" x14ac:dyDescent="0.2">
      <c r="A9" s="11">
        <v>38225</v>
      </c>
      <c r="B9">
        <v>53.753517000000002</v>
      </c>
      <c r="D9" s="11">
        <v>38225</v>
      </c>
      <c r="E9">
        <v>54.009010000000004</v>
      </c>
    </row>
    <row r="10" spans="1:5" x14ac:dyDescent="0.2">
      <c r="A10" s="11">
        <v>38226</v>
      </c>
      <c r="B10">
        <v>52.876804</v>
      </c>
      <c r="D10" s="11">
        <v>38226</v>
      </c>
      <c r="E10">
        <v>53.128127999999997</v>
      </c>
    </row>
    <row r="11" spans="1:5" x14ac:dyDescent="0.2">
      <c r="A11" s="11">
        <v>38229</v>
      </c>
      <c r="B11">
        <v>50.814532999999997</v>
      </c>
      <c r="D11" s="11">
        <v>38229</v>
      </c>
      <c r="E11">
        <v>51.056057000000003</v>
      </c>
    </row>
    <row r="12" spans="1:5" x14ac:dyDescent="0.2">
      <c r="A12" s="11">
        <v>38230</v>
      </c>
      <c r="B12">
        <v>50.993862</v>
      </c>
      <c r="D12" s="11">
        <v>38230</v>
      </c>
      <c r="E12">
        <v>51.236237000000003</v>
      </c>
    </row>
    <row r="13" spans="1:5" x14ac:dyDescent="0.2">
      <c r="A13" s="11">
        <v>38231</v>
      </c>
      <c r="B13">
        <v>49.937820000000002</v>
      </c>
      <c r="D13" s="11">
        <v>38231</v>
      </c>
      <c r="E13">
        <v>50.175175000000003</v>
      </c>
    </row>
    <row r="14" spans="1:5" x14ac:dyDescent="0.2">
      <c r="A14" s="11">
        <v>38232</v>
      </c>
      <c r="B14">
        <v>50.565468000000003</v>
      </c>
      <c r="D14" s="11">
        <v>38232</v>
      </c>
      <c r="E14">
        <v>50.805804999999999</v>
      </c>
    </row>
    <row r="15" spans="1:5" x14ac:dyDescent="0.2">
      <c r="A15" s="11">
        <v>38233</v>
      </c>
      <c r="B15">
        <v>49.818268000000003</v>
      </c>
      <c r="D15" s="11">
        <v>38233</v>
      </c>
      <c r="E15">
        <v>50.055053999999998</v>
      </c>
    </row>
    <row r="16" spans="1:5" x14ac:dyDescent="0.2">
      <c r="A16" s="11">
        <v>38237</v>
      </c>
      <c r="B16">
        <v>50.600338000000001</v>
      </c>
      <c r="D16" s="11">
        <v>38237</v>
      </c>
      <c r="E16">
        <v>50.840839000000003</v>
      </c>
    </row>
    <row r="17" spans="1:5" x14ac:dyDescent="0.2">
      <c r="A17" s="11">
        <v>38238</v>
      </c>
      <c r="B17">
        <v>50.958992000000002</v>
      </c>
      <c r="D17" s="11">
        <v>38238</v>
      </c>
      <c r="E17">
        <v>51.201202000000002</v>
      </c>
    </row>
    <row r="18" spans="1:5" x14ac:dyDescent="0.2">
      <c r="A18" s="11">
        <v>38239</v>
      </c>
      <c r="B18">
        <v>50.963974</v>
      </c>
      <c r="D18" s="11">
        <v>38239</v>
      </c>
      <c r="E18">
        <v>51.206206999999999</v>
      </c>
    </row>
    <row r="19" spans="1:5" x14ac:dyDescent="0.2">
      <c r="A19" s="11">
        <v>38240</v>
      </c>
      <c r="B19">
        <v>52.468333999999999</v>
      </c>
      <c r="D19" s="11">
        <v>38240</v>
      </c>
      <c r="E19">
        <v>52.717716000000003</v>
      </c>
    </row>
    <row r="20" spans="1:5" x14ac:dyDescent="0.2">
      <c r="A20" s="11">
        <v>38243</v>
      </c>
      <c r="B20">
        <v>53.549286000000002</v>
      </c>
      <c r="D20" s="11">
        <v>38243</v>
      </c>
      <c r="E20">
        <v>53.803801999999997</v>
      </c>
    </row>
    <row r="21" spans="1:5" x14ac:dyDescent="0.2">
      <c r="A21" s="11">
        <v>38244</v>
      </c>
      <c r="B21">
        <v>55.536835000000004</v>
      </c>
      <c r="D21" s="11">
        <v>38244</v>
      </c>
      <c r="E21">
        <v>55.800800000000002</v>
      </c>
    </row>
    <row r="22" spans="1:5" x14ac:dyDescent="0.2">
      <c r="A22" s="11">
        <v>38245</v>
      </c>
      <c r="B22">
        <v>55.790882000000003</v>
      </c>
      <c r="D22" s="11">
        <v>38245</v>
      </c>
      <c r="E22">
        <v>56.056057000000003</v>
      </c>
    </row>
    <row r="23" spans="1:5" x14ac:dyDescent="0.2">
      <c r="A23" s="11">
        <v>38246</v>
      </c>
      <c r="B23">
        <v>56.772205</v>
      </c>
      <c r="D23" s="11">
        <v>38246</v>
      </c>
      <c r="E23">
        <v>57.042042000000002</v>
      </c>
    </row>
    <row r="24" spans="1:5" x14ac:dyDescent="0.2">
      <c r="A24" s="11">
        <v>38247</v>
      </c>
      <c r="B24">
        <v>58.525630999999997</v>
      </c>
      <c r="D24" s="11">
        <v>38247</v>
      </c>
      <c r="E24">
        <v>58.803801999999997</v>
      </c>
    </row>
    <row r="25" spans="1:5" x14ac:dyDescent="0.2">
      <c r="A25" s="11">
        <v>38250</v>
      </c>
      <c r="B25">
        <v>59.457141999999997</v>
      </c>
      <c r="D25" s="11">
        <v>38250</v>
      </c>
      <c r="E25">
        <v>59.739738000000003</v>
      </c>
    </row>
    <row r="26" spans="1:5" x14ac:dyDescent="0.2">
      <c r="A26" s="11">
        <v>38251</v>
      </c>
      <c r="B26">
        <v>58.699978000000002</v>
      </c>
      <c r="D26" s="11">
        <v>38251</v>
      </c>
      <c r="E26">
        <v>58.978977</v>
      </c>
    </row>
    <row r="27" spans="1:5" x14ac:dyDescent="0.2">
      <c r="A27" s="11">
        <v>38252</v>
      </c>
      <c r="B27">
        <v>58.968971000000003</v>
      </c>
      <c r="D27" s="11">
        <v>38252</v>
      </c>
      <c r="E27">
        <v>59.249248999999999</v>
      </c>
    </row>
    <row r="28" spans="1:5" x14ac:dyDescent="0.2">
      <c r="A28" s="11">
        <v>38253</v>
      </c>
      <c r="B28">
        <v>60.184413999999997</v>
      </c>
      <c r="D28" s="11">
        <v>38253</v>
      </c>
      <c r="E28">
        <v>60.470469999999999</v>
      </c>
    </row>
    <row r="29" spans="1:5" x14ac:dyDescent="0.2">
      <c r="A29" s="11">
        <v>38254</v>
      </c>
      <c r="B29">
        <v>59.691260999999997</v>
      </c>
      <c r="D29" s="11">
        <v>38254</v>
      </c>
      <c r="E29">
        <v>59.974975999999998</v>
      </c>
    </row>
    <row r="30" spans="1:5" x14ac:dyDescent="0.2">
      <c r="A30" s="11">
        <v>38257</v>
      </c>
      <c r="B30">
        <v>58.909194999999997</v>
      </c>
      <c r="D30" s="11">
        <v>38257</v>
      </c>
      <c r="E30">
        <v>59.189190000000004</v>
      </c>
    </row>
    <row r="31" spans="1:5" x14ac:dyDescent="0.2">
      <c r="A31" s="11">
        <v>38258</v>
      </c>
      <c r="B31">
        <v>63.193137999999998</v>
      </c>
      <c r="D31" s="11">
        <v>38258</v>
      </c>
      <c r="E31">
        <v>63.493492000000003</v>
      </c>
    </row>
    <row r="32" spans="1:5" x14ac:dyDescent="0.2">
      <c r="A32" s="11">
        <v>38259</v>
      </c>
      <c r="B32">
        <v>65.295258000000004</v>
      </c>
      <c r="D32" s="11">
        <v>38259</v>
      </c>
      <c r="E32">
        <v>65.605605999999995</v>
      </c>
    </row>
    <row r="33" spans="1:5" x14ac:dyDescent="0.2">
      <c r="A33" s="11">
        <v>38260</v>
      </c>
      <c r="B33">
        <v>64.558021999999994</v>
      </c>
      <c r="D33" s="11">
        <v>38260</v>
      </c>
      <c r="E33">
        <v>64.864868000000001</v>
      </c>
    </row>
    <row r="34" spans="1:5" x14ac:dyDescent="0.2">
      <c r="A34" s="11">
        <v>38261</v>
      </c>
      <c r="B34">
        <v>66.042457999999996</v>
      </c>
      <c r="D34" s="11">
        <v>38261</v>
      </c>
      <c r="E34">
        <v>66.356353999999996</v>
      </c>
    </row>
    <row r="35" spans="1:5" x14ac:dyDescent="0.2">
      <c r="A35" s="11">
        <v>38264</v>
      </c>
      <c r="B35">
        <v>67.277823999999995</v>
      </c>
      <c r="D35" s="11">
        <v>38264</v>
      </c>
      <c r="E35">
        <v>67.597594999999998</v>
      </c>
    </row>
    <row r="36" spans="1:5" x14ac:dyDescent="0.2">
      <c r="A36" s="11">
        <v>38265</v>
      </c>
      <c r="B36">
        <v>68.926642999999999</v>
      </c>
      <c r="D36" s="11">
        <v>38265</v>
      </c>
      <c r="E36">
        <v>69.254256999999996</v>
      </c>
    </row>
    <row r="37" spans="1:5" x14ac:dyDescent="0.2">
      <c r="A37" s="11">
        <v>38266</v>
      </c>
      <c r="B37">
        <v>68.284058000000002</v>
      </c>
      <c r="D37" s="11">
        <v>38266</v>
      </c>
      <c r="E37">
        <v>68.608611999999994</v>
      </c>
    </row>
    <row r="38" spans="1:5" x14ac:dyDescent="0.2">
      <c r="A38" s="11">
        <v>38267</v>
      </c>
      <c r="B38">
        <v>69.165749000000005</v>
      </c>
      <c r="D38" s="11">
        <v>38267</v>
      </c>
      <c r="E38">
        <v>69.494491999999994</v>
      </c>
    </row>
    <row r="39" spans="1:5" x14ac:dyDescent="0.2">
      <c r="A39" s="11">
        <v>38268</v>
      </c>
      <c r="B39">
        <v>68.607840999999993</v>
      </c>
      <c r="D39" s="11">
        <v>38268</v>
      </c>
      <c r="E39">
        <v>68.933937</v>
      </c>
    </row>
    <row r="40" spans="1:5" x14ac:dyDescent="0.2">
      <c r="A40" s="11">
        <v>38271</v>
      </c>
      <c r="B40">
        <v>67.377448999999999</v>
      </c>
      <c r="D40" s="11">
        <v>38271</v>
      </c>
      <c r="E40">
        <v>67.697700999999995</v>
      </c>
    </row>
    <row r="41" spans="1:5" x14ac:dyDescent="0.2">
      <c r="A41" s="11">
        <v>38272</v>
      </c>
      <c r="B41">
        <v>68.443459000000004</v>
      </c>
      <c r="D41" s="11">
        <v>38272</v>
      </c>
      <c r="E41">
        <v>68.768767999999994</v>
      </c>
    </row>
    <row r="42" spans="1:5" x14ac:dyDescent="0.2">
      <c r="A42" s="11">
        <v>38273</v>
      </c>
      <c r="B42">
        <v>70.186920000000001</v>
      </c>
      <c r="D42" s="11">
        <v>38273</v>
      </c>
      <c r="E42">
        <v>70.520522999999997</v>
      </c>
    </row>
    <row r="43" spans="1:5" x14ac:dyDescent="0.2">
      <c r="A43" s="11">
        <v>38274</v>
      </c>
      <c r="B43">
        <v>70.734870999999998</v>
      </c>
      <c r="D43" s="11">
        <v>38274</v>
      </c>
      <c r="E43">
        <v>71.071067999999997</v>
      </c>
    </row>
    <row r="44" spans="1:5" x14ac:dyDescent="0.2">
      <c r="A44" s="11">
        <v>38275</v>
      </c>
      <c r="B44">
        <v>71.785927000000001</v>
      </c>
      <c r="D44" s="11">
        <v>38275</v>
      </c>
      <c r="E44">
        <v>72.127128999999996</v>
      </c>
    </row>
    <row r="45" spans="1:5" x14ac:dyDescent="0.2">
      <c r="A45" s="11">
        <v>38278</v>
      </c>
      <c r="B45">
        <v>74.301497999999995</v>
      </c>
      <c r="D45" s="11">
        <v>38278</v>
      </c>
      <c r="E45">
        <v>74.654655000000005</v>
      </c>
    </row>
    <row r="46" spans="1:5" x14ac:dyDescent="0.2">
      <c r="A46" s="11">
        <v>38279</v>
      </c>
      <c r="B46">
        <v>73.693779000000006</v>
      </c>
      <c r="D46" s="11">
        <v>38279</v>
      </c>
      <c r="E46">
        <v>74.044044</v>
      </c>
    </row>
    <row r="47" spans="1:5" x14ac:dyDescent="0.2">
      <c r="A47" s="11">
        <v>38280</v>
      </c>
      <c r="B47">
        <v>69.982688999999993</v>
      </c>
      <c r="D47" s="11">
        <v>38280</v>
      </c>
      <c r="E47">
        <v>70.315314999999998</v>
      </c>
    </row>
    <row r="48" spans="1:5" x14ac:dyDescent="0.2">
      <c r="A48" s="11">
        <v>38281</v>
      </c>
      <c r="B48">
        <v>74.411086999999995</v>
      </c>
      <c r="D48" s="11">
        <v>38281</v>
      </c>
      <c r="E48">
        <v>74.764763000000002</v>
      </c>
    </row>
    <row r="49" spans="1:5" x14ac:dyDescent="0.2">
      <c r="A49" s="11">
        <v>38282</v>
      </c>
      <c r="B49">
        <v>85.893051</v>
      </c>
      <c r="D49" s="11">
        <v>38282</v>
      </c>
      <c r="E49">
        <v>86.301299999999998</v>
      </c>
    </row>
    <row r="50" spans="1:5" x14ac:dyDescent="0.2">
      <c r="A50" s="11">
        <v>38285</v>
      </c>
      <c r="B50">
        <v>93.350098000000003</v>
      </c>
      <c r="D50" s="11">
        <v>38285</v>
      </c>
      <c r="E50">
        <v>93.793792999999994</v>
      </c>
    </row>
    <row r="51" spans="1:5" x14ac:dyDescent="0.2">
      <c r="A51" s="11">
        <v>38286</v>
      </c>
      <c r="B51">
        <v>90.560554999999994</v>
      </c>
      <c r="D51" s="11">
        <v>38286</v>
      </c>
      <c r="E51">
        <v>90.990989999999996</v>
      </c>
    </row>
    <row r="52" spans="1:5" x14ac:dyDescent="0.2">
      <c r="A52" s="11">
        <v>38287</v>
      </c>
      <c r="B52">
        <v>92.637771999999998</v>
      </c>
      <c r="D52" s="11">
        <v>38287</v>
      </c>
      <c r="E52">
        <v>93.078079000000002</v>
      </c>
    </row>
    <row r="53" spans="1:5" x14ac:dyDescent="0.2">
      <c r="A53" s="11">
        <v>38288</v>
      </c>
      <c r="B53">
        <v>96.289085</v>
      </c>
      <c r="D53" s="11">
        <v>38288</v>
      </c>
      <c r="E53">
        <v>96.746750000000006</v>
      </c>
    </row>
    <row r="54" spans="1:5" x14ac:dyDescent="0.2">
      <c r="A54" s="11">
        <v>38289</v>
      </c>
      <c r="B54">
        <v>94.96405</v>
      </c>
      <c r="D54" s="11">
        <v>38289</v>
      </c>
      <c r="E54">
        <v>95.415413000000001</v>
      </c>
    </row>
    <row r="55" spans="1:5" x14ac:dyDescent="0.2">
      <c r="A55" s="11">
        <v>38292</v>
      </c>
      <c r="B55">
        <v>97.648987000000005</v>
      </c>
      <c r="D55" s="11">
        <v>38292</v>
      </c>
      <c r="E55">
        <v>98.113112999999998</v>
      </c>
    </row>
    <row r="56" spans="1:5" x14ac:dyDescent="0.2">
      <c r="A56" s="11">
        <v>38293</v>
      </c>
      <c r="B56">
        <v>97.071151999999998</v>
      </c>
      <c r="D56" s="11">
        <v>38293</v>
      </c>
      <c r="E56">
        <v>97.532532000000003</v>
      </c>
    </row>
    <row r="57" spans="1:5" x14ac:dyDescent="0.2">
      <c r="A57" s="11">
        <v>38294</v>
      </c>
      <c r="B57">
        <v>95.477126999999996</v>
      </c>
      <c r="D57" s="11">
        <v>38294</v>
      </c>
      <c r="E57">
        <v>95.930931000000001</v>
      </c>
    </row>
    <row r="58" spans="1:5" x14ac:dyDescent="0.2">
      <c r="A58" s="11">
        <v>38295</v>
      </c>
      <c r="B58">
        <v>92.005142000000006</v>
      </c>
      <c r="D58" s="11">
        <v>38295</v>
      </c>
      <c r="E58">
        <v>92.442443999999995</v>
      </c>
    </row>
    <row r="59" spans="1:5" x14ac:dyDescent="0.2">
      <c r="A59" s="11">
        <v>38296</v>
      </c>
      <c r="B59">
        <v>84.358802999999995</v>
      </c>
      <c r="D59" s="11">
        <v>38296</v>
      </c>
      <c r="E59">
        <v>84.759758000000005</v>
      </c>
    </row>
    <row r="60" spans="1:5" x14ac:dyDescent="0.2">
      <c r="A60" s="11">
        <v>38299</v>
      </c>
      <c r="B60">
        <v>85.952826999999999</v>
      </c>
      <c r="D60" s="11">
        <v>38299</v>
      </c>
      <c r="E60">
        <v>86.361358999999993</v>
      </c>
    </row>
    <row r="61" spans="1:5" x14ac:dyDescent="0.2">
      <c r="A61" s="11">
        <v>38300</v>
      </c>
      <c r="B61">
        <v>84.035019000000005</v>
      </c>
      <c r="D61" s="11">
        <v>38300</v>
      </c>
      <c r="E61">
        <v>84.434432999999999</v>
      </c>
    </row>
    <row r="62" spans="1:5" x14ac:dyDescent="0.2">
      <c r="A62" s="11">
        <v>38301</v>
      </c>
      <c r="B62">
        <v>83.616585000000001</v>
      </c>
      <c r="D62" s="11">
        <v>38301</v>
      </c>
      <c r="E62">
        <v>84.014015000000001</v>
      </c>
    </row>
    <row r="63" spans="1:5" x14ac:dyDescent="0.2">
      <c r="A63" s="11">
        <v>38302</v>
      </c>
      <c r="B63">
        <v>91.168282000000005</v>
      </c>
      <c r="D63" s="11">
        <v>38302</v>
      </c>
      <c r="E63">
        <v>91.601601000000002</v>
      </c>
    </row>
    <row r="64" spans="1:5" x14ac:dyDescent="0.2">
      <c r="A64" s="11">
        <v>38303</v>
      </c>
      <c r="B64">
        <v>90.660186999999993</v>
      </c>
      <c r="D64" s="11">
        <v>38303</v>
      </c>
      <c r="E64">
        <v>91.091087000000002</v>
      </c>
    </row>
    <row r="65" spans="1:5" x14ac:dyDescent="0.2">
      <c r="A65" s="11">
        <v>38306</v>
      </c>
      <c r="B65">
        <v>92.089827999999997</v>
      </c>
      <c r="D65" s="11">
        <v>38306</v>
      </c>
      <c r="E65">
        <v>92.527527000000006</v>
      </c>
    </row>
    <row r="66" spans="1:5" x14ac:dyDescent="0.2">
      <c r="A66" s="11">
        <v>38307</v>
      </c>
      <c r="B66">
        <v>85.947845000000001</v>
      </c>
      <c r="D66" s="11">
        <v>38307</v>
      </c>
      <c r="E66">
        <v>86.356353999999996</v>
      </c>
    </row>
    <row r="67" spans="1:5" x14ac:dyDescent="0.2">
      <c r="A67" s="11">
        <v>38308</v>
      </c>
      <c r="B67">
        <v>85.927916999999994</v>
      </c>
      <c r="D67" s="11">
        <v>38308</v>
      </c>
      <c r="E67">
        <v>86.336333999999994</v>
      </c>
    </row>
    <row r="68" spans="1:5" x14ac:dyDescent="0.2">
      <c r="A68" s="11">
        <v>38309</v>
      </c>
      <c r="B68">
        <v>83.457183999999998</v>
      </c>
      <c r="D68" s="11">
        <v>38309</v>
      </c>
      <c r="E68">
        <v>83.853851000000006</v>
      </c>
    </row>
    <row r="69" spans="1:5" x14ac:dyDescent="0.2">
      <c r="A69" s="11">
        <v>38310</v>
      </c>
      <c r="B69">
        <v>84.383713</v>
      </c>
      <c r="D69" s="11">
        <v>38310</v>
      </c>
      <c r="E69">
        <v>84.784782000000007</v>
      </c>
    </row>
    <row r="70" spans="1:5" x14ac:dyDescent="0.2">
      <c r="A70" s="11">
        <v>38313</v>
      </c>
      <c r="B70">
        <v>82.241737000000001</v>
      </c>
      <c r="D70" s="11">
        <v>38313</v>
      </c>
      <c r="E70">
        <v>82.632628999999994</v>
      </c>
    </row>
    <row r="71" spans="1:5" x14ac:dyDescent="0.2">
      <c r="A71" s="11">
        <v>38314</v>
      </c>
      <c r="B71">
        <v>83.447220000000002</v>
      </c>
      <c r="D71" s="11">
        <v>38314</v>
      </c>
      <c r="E71">
        <v>83.843841999999995</v>
      </c>
    </row>
    <row r="72" spans="1:5" x14ac:dyDescent="0.2">
      <c r="A72" s="11">
        <v>38315</v>
      </c>
      <c r="B72">
        <v>87.053702999999999</v>
      </c>
      <c r="D72" s="11">
        <v>38315</v>
      </c>
      <c r="E72">
        <v>87.467467999999997</v>
      </c>
    </row>
    <row r="73" spans="1:5" x14ac:dyDescent="0.2">
      <c r="A73" s="11">
        <v>38317</v>
      </c>
      <c r="B73">
        <v>89.360054000000005</v>
      </c>
      <c r="D73" s="11">
        <v>38317</v>
      </c>
      <c r="E73">
        <v>89.784782000000007</v>
      </c>
    </row>
    <row r="74" spans="1:5" x14ac:dyDescent="0.2">
      <c r="A74" s="11">
        <v>38320</v>
      </c>
      <c r="B74">
        <v>90.186958000000004</v>
      </c>
      <c r="D74" s="11">
        <v>38320</v>
      </c>
      <c r="E74">
        <v>90.615616000000003</v>
      </c>
    </row>
    <row r="75" spans="1:5" x14ac:dyDescent="0.2">
      <c r="A75" s="11">
        <v>38321</v>
      </c>
      <c r="B75">
        <v>90.650222999999997</v>
      </c>
      <c r="D75" s="11">
        <v>38321</v>
      </c>
      <c r="E75">
        <v>91.081078000000005</v>
      </c>
    </row>
    <row r="76" spans="1:5" x14ac:dyDescent="0.2">
      <c r="A76" s="11">
        <v>38322</v>
      </c>
      <c r="B76">
        <v>89.643990000000002</v>
      </c>
      <c r="D76" s="11">
        <v>38322</v>
      </c>
      <c r="E76">
        <v>90.070068000000006</v>
      </c>
    </row>
    <row r="77" spans="1:5" x14ac:dyDescent="0.2">
      <c r="A77" s="11">
        <v>38323</v>
      </c>
      <c r="B77">
        <v>89.365036000000003</v>
      </c>
      <c r="D77" s="11">
        <v>38323</v>
      </c>
      <c r="E77">
        <v>89.789787000000004</v>
      </c>
    </row>
    <row r="78" spans="1:5" x14ac:dyDescent="0.2">
      <c r="A78" s="11">
        <v>38324</v>
      </c>
      <c r="B78">
        <v>89.863174000000001</v>
      </c>
      <c r="D78" s="11">
        <v>38324</v>
      </c>
      <c r="E78">
        <v>90.290290999999996</v>
      </c>
    </row>
    <row r="79" spans="1:5" x14ac:dyDescent="0.2">
      <c r="A79" s="11">
        <v>38327</v>
      </c>
      <c r="B79">
        <v>87.815842000000004</v>
      </c>
      <c r="D79" s="11">
        <v>38327</v>
      </c>
      <c r="E79">
        <v>88.233231000000004</v>
      </c>
    </row>
    <row r="80" spans="1:5" x14ac:dyDescent="0.2">
      <c r="A80" s="11">
        <v>38328</v>
      </c>
      <c r="B80">
        <v>85.394919999999999</v>
      </c>
      <c r="D80" s="11">
        <v>38328</v>
      </c>
      <c r="E80">
        <v>85.800803999999999</v>
      </c>
    </row>
    <row r="81" spans="1:5" x14ac:dyDescent="0.2">
      <c r="A81" s="11">
        <v>38329</v>
      </c>
      <c r="B81">
        <v>84.672623000000002</v>
      </c>
      <c r="D81" s="11">
        <v>38329</v>
      </c>
      <c r="E81">
        <v>85.075073000000003</v>
      </c>
    </row>
    <row r="82" spans="1:5" x14ac:dyDescent="0.2">
      <c r="A82" s="11">
        <v>38330</v>
      </c>
      <c r="B82">
        <v>86.391182000000001</v>
      </c>
      <c r="D82" s="11">
        <v>38330</v>
      </c>
      <c r="E82">
        <v>86.801804000000004</v>
      </c>
    </row>
    <row r="83" spans="1:5" x14ac:dyDescent="0.2">
      <c r="A83" s="11">
        <v>38331</v>
      </c>
      <c r="B83">
        <v>85.504508999999999</v>
      </c>
      <c r="D83" s="11">
        <v>38331</v>
      </c>
      <c r="E83">
        <v>85.910911999999996</v>
      </c>
    </row>
    <row r="84" spans="1:5" x14ac:dyDescent="0.2">
      <c r="A84" s="11">
        <v>38334</v>
      </c>
      <c r="B84">
        <v>84.906745999999998</v>
      </c>
      <c r="D84" s="11">
        <v>38334</v>
      </c>
      <c r="E84">
        <v>85.310310000000001</v>
      </c>
    </row>
    <row r="85" spans="1:5" x14ac:dyDescent="0.2">
      <c r="A85" s="11">
        <v>38335</v>
      </c>
      <c r="B85">
        <v>89.011359999999996</v>
      </c>
      <c r="D85" s="11">
        <v>38335</v>
      </c>
      <c r="E85">
        <v>89.434432999999999</v>
      </c>
    </row>
    <row r="86" spans="1:5" x14ac:dyDescent="0.2">
      <c r="A86" s="11">
        <v>38336</v>
      </c>
      <c r="B86">
        <v>89.554328999999996</v>
      </c>
      <c r="D86" s="11">
        <v>38336</v>
      </c>
      <c r="E86">
        <v>89.979979999999998</v>
      </c>
    </row>
    <row r="87" spans="1:5" x14ac:dyDescent="0.2">
      <c r="A87" s="11">
        <v>38337</v>
      </c>
      <c r="B87">
        <v>87.905510000000007</v>
      </c>
      <c r="D87" s="11">
        <v>38337</v>
      </c>
      <c r="E87">
        <v>88.323325999999994</v>
      </c>
    </row>
    <row r="88" spans="1:5" x14ac:dyDescent="0.2">
      <c r="A88" s="11">
        <v>38338</v>
      </c>
      <c r="B88">
        <v>89.703766000000002</v>
      </c>
      <c r="D88" s="11">
        <v>38338</v>
      </c>
      <c r="E88">
        <v>90.130127000000002</v>
      </c>
    </row>
    <row r="89" spans="1:5" x14ac:dyDescent="0.2">
      <c r="A89" s="11">
        <v>38341</v>
      </c>
      <c r="B89">
        <v>92.164542999999995</v>
      </c>
      <c r="D89" s="11">
        <v>38341</v>
      </c>
      <c r="E89">
        <v>92.602599999999995</v>
      </c>
    </row>
    <row r="90" spans="1:5" x14ac:dyDescent="0.2">
      <c r="A90" s="11">
        <v>38342</v>
      </c>
      <c r="B90">
        <v>91.531914</v>
      </c>
      <c r="D90" s="11">
        <v>38342</v>
      </c>
      <c r="E90">
        <v>91.966965000000002</v>
      </c>
    </row>
    <row r="91" spans="1:5" x14ac:dyDescent="0.2">
      <c r="A91" s="11">
        <v>38343</v>
      </c>
      <c r="B91">
        <v>92.802154999999999</v>
      </c>
      <c r="D91" s="11">
        <v>38343</v>
      </c>
      <c r="E91">
        <v>93.24324</v>
      </c>
    </row>
    <row r="92" spans="1:5" x14ac:dyDescent="0.2">
      <c r="A92" s="11">
        <v>38344</v>
      </c>
      <c r="B92">
        <v>93.599166999999994</v>
      </c>
      <c r="D92" s="11">
        <v>38344</v>
      </c>
      <c r="E92">
        <v>94.044044</v>
      </c>
    </row>
    <row r="93" spans="1:5" x14ac:dyDescent="0.2">
      <c r="A93" s="11">
        <v>38348</v>
      </c>
      <c r="B93">
        <v>95.596680000000006</v>
      </c>
      <c r="D93" s="11">
        <v>38348</v>
      </c>
      <c r="E93">
        <v>96.051047999999994</v>
      </c>
    </row>
    <row r="94" spans="1:5" x14ac:dyDescent="0.2">
      <c r="A94" s="11">
        <v>38349</v>
      </c>
      <c r="B94">
        <v>96.020095999999995</v>
      </c>
      <c r="D94" s="11">
        <v>38349</v>
      </c>
      <c r="E94">
        <v>96.476478999999998</v>
      </c>
    </row>
    <row r="95" spans="1:5" x14ac:dyDescent="0.2">
      <c r="A95" s="11">
        <v>38350</v>
      </c>
      <c r="B95">
        <v>96.089827999999997</v>
      </c>
      <c r="D95" s="11">
        <v>38350</v>
      </c>
      <c r="E95">
        <v>96.546547000000004</v>
      </c>
    </row>
    <row r="96" spans="1:5" x14ac:dyDescent="0.2">
      <c r="A96" s="11">
        <v>38351</v>
      </c>
      <c r="B96">
        <v>98.431053000000006</v>
      </c>
      <c r="D96" s="11">
        <v>38351</v>
      </c>
      <c r="E96">
        <v>98.898894999999996</v>
      </c>
    </row>
    <row r="97" spans="1:6" x14ac:dyDescent="0.2">
      <c r="A97" s="23">
        <v>38352</v>
      </c>
      <c r="B97" s="17">
        <v>96.035033999999996</v>
      </c>
      <c r="C97" s="17"/>
      <c r="D97" s="23">
        <v>38352</v>
      </c>
      <c r="E97" s="17">
        <v>96.491493000000006</v>
      </c>
      <c r="F97" t="s">
        <v>84</v>
      </c>
    </row>
    <row r="98" spans="1:6" x14ac:dyDescent="0.2">
      <c r="A98" s="11">
        <v>38355</v>
      </c>
      <c r="B98">
        <v>100.976517</v>
      </c>
      <c r="D98" s="11">
        <v>38355</v>
      </c>
      <c r="E98">
        <v>101.456459</v>
      </c>
    </row>
    <row r="99" spans="1:6" x14ac:dyDescent="0.2">
      <c r="A99" s="11">
        <v>38356</v>
      </c>
      <c r="B99">
        <v>96.886841000000004</v>
      </c>
      <c r="D99" s="11">
        <v>38356</v>
      </c>
      <c r="E99">
        <v>97.347351000000003</v>
      </c>
    </row>
    <row r="100" spans="1:6" x14ac:dyDescent="0.2">
      <c r="A100" s="11">
        <v>38357</v>
      </c>
      <c r="B100">
        <v>96.393692000000001</v>
      </c>
      <c r="D100" s="11">
        <v>38357</v>
      </c>
      <c r="E100">
        <v>96.851851999999994</v>
      </c>
    </row>
    <row r="101" spans="1:6" x14ac:dyDescent="0.2">
      <c r="A101" s="11">
        <v>38358</v>
      </c>
      <c r="B101">
        <v>93.922950999999998</v>
      </c>
      <c r="D101" s="11">
        <v>38358</v>
      </c>
      <c r="E101">
        <v>94.369370000000004</v>
      </c>
    </row>
    <row r="102" spans="1:6" x14ac:dyDescent="0.2">
      <c r="A102" s="11">
        <v>38359</v>
      </c>
      <c r="B102">
        <v>96.563057000000001</v>
      </c>
      <c r="D102" s="11">
        <v>38359</v>
      </c>
      <c r="E102">
        <v>97.022018000000003</v>
      </c>
    </row>
    <row r="103" spans="1:6" x14ac:dyDescent="0.2">
      <c r="A103" s="11">
        <v>38362</v>
      </c>
      <c r="B103">
        <v>97.165801999999999</v>
      </c>
      <c r="D103" s="11">
        <v>38362</v>
      </c>
      <c r="E103">
        <v>97.627624999999995</v>
      </c>
    </row>
    <row r="104" spans="1:6" x14ac:dyDescent="0.2">
      <c r="A104" s="11">
        <v>38363</v>
      </c>
      <c r="B104">
        <v>96.408637999999996</v>
      </c>
      <c r="D104" s="11">
        <v>38363</v>
      </c>
      <c r="E104">
        <v>96.866866999999999</v>
      </c>
    </row>
    <row r="105" spans="1:6" x14ac:dyDescent="0.2">
      <c r="A105" s="11">
        <v>38364</v>
      </c>
      <c r="B105">
        <v>97.325203000000002</v>
      </c>
      <c r="D105" s="11">
        <v>38364</v>
      </c>
      <c r="E105">
        <v>97.787788000000006</v>
      </c>
    </row>
    <row r="106" spans="1:6" x14ac:dyDescent="0.2">
      <c r="A106" s="11">
        <v>38365</v>
      </c>
      <c r="B106">
        <v>97.300292999999996</v>
      </c>
      <c r="D106" s="11">
        <v>38365</v>
      </c>
      <c r="E106">
        <v>97.762764000000004</v>
      </c>
    </row>
    <row r="107" spans="1:6" x14ac:dyDescent="0.2">
      <c r="A107" s="11">
        <v>38366</v>
      </c>
      <c r="B107">
        <v>99.611632999999998</v>
      </c>
      <c r="D107" s="11">
        <v>38366</v>
      </c>
      <c r="E107">
        <v>100.085083</v>
      </c>
    </row>
    <row r="108" spans="1:6" x14ac:dyDescent="0.2">
      <c r="A108" s="11">
        <v>38370</v>
      </c>
      <c r="B108">
        <v>101.56929</v>
      </c>
      <c r="D108" s="11">
        <v>38370</v>
      </c>
      <c r="E108">
        <v>102.052055</v>
      </c>
    </row>
    <row r="109" spans="1:6" x14ac:dyDescent="0.2">
      <c r="A109" s="11">
        <v>38371</v>
      </c>
      <c r="B109">
        <v>98.281616</v>
      </c>
      <c r="D109" s="11">
        <v>38371</v>
      </c>
      <c r="E109">
        <v>98.748749000000004</v>
      </c>
    </row>
    <row r="110" spans="1:6" x14ac:dyDescent="0.2">
      <c r="A110" s="11">
        <v>38372</v>
      </c>
      <c r="B110">
        <v>96.597931000000003</v>
      </c>
      <c r="D110" s="11">
        <v>38372</v>
      </c>
      <c r="E110">
        <v>97.057060000000007</v>
      </c>
    </row>
    <row r="111" spans="1:6" x14ac:dyDescent="0.2">
      <c r="A111" s="11">
        <v>38373</v>
      </c>
      <c r="B111">
        <v>93.788460000000001</v>
      </c>
      <c r="D111" s="11">
        <v>38373</v>
      </c>
      <c r="E111">
        <v>94.234238000000005</v>
      </c>
    </row>
    <row r="112" spans="1:6" x14ac:dyDescent="0.2">
      <c r="A112" s="11">
        <v>38376</v>
      </c>
      <c r="B112">
        <v>90.022575000000003</v>
      </c>
      <c r="D112" s="11">
        <v>38376</v>
      </c>
      <c r="E112">
        <v>90.450446999999997</v>
      </c>
    </row>
    <row r="113" spans="1:5" x14ac:dyDescent="0.2">
      <c r="A113" s="11">
        <v>38377</v>
      </c>
      <c r="B113">
        <v>88.229293999999996</v>
      </c>
      <c r="D113" s="11">
        <v>38377</v>
      </c>
      <c r="E113">
        <v>88.648651000000001</v>
      </c>
    </row>
    <row r="114" spans="1:5" x14ac:dyDescent="0.2">
      <c r="A114" s="11">
        <v>38378</v>
      </c>
      <c r="B114">
        <v>94.266662999999994</v>
      </c>
      <c r="D114" s="11">
        <v>38378</v>
      </c>
      <c r="E114">
        <v>94.714714000000001</v>
      </c>
    </row>
    <row r="115" spans="1:5" x14ac:dyDescent="0.2">
      <c r="A115" s="11">
        <v>38379</v>
      </c>
      <c r="B115">
        <v>93.688828000000001</v>
      </c>
      <c r="D115" s="11">
        <v>38379</v>
      </c>
      <c r="E115">
        <v>94.134131999999994</v>
      </c>
    </row>
    <row r="116" spans="1:5" x14ac:dyDescent="0.2">
      <c r="A116" s="11">
        <v>38380</v>
      </c>
      <c r="B116">
        <v>94.814612999999994</v>
      </c>
      <c r="D116" s="11">
        <v>38380</v>
      </c>
      <c r="E116">
        <v>95.265265999999997</v>
      </c>
    </row>
    <row r="117" spans="1:5" x14ac:dyDescent="0.2">
      <c r="A117" s="11">
        <v>38383</v>
      </c>
      <c r="B117">
        <v>97.444755999999998</v>
      </c>
      <c r="D117" s="11">
        <v>38383</v>
      </c>
      <c r="E117">
        <v>97.907905999999997</v>
      </c>
    </row>
    <row r="118" spans="1:5" x14ac:dyDescent="0.2">
      <c r="A118" s="11">
        <v>38384</v>
      </c>
      <c r="B118">
        <v>95.591697999999994</v>
      </c>
      <c r="D118" s="11">
        <v>38384</v>
      </c>
      <c r="E118">
        <v>96.046042999999997</v>
      </c>
    </row>
    <row r="119" spans="1:5" x14ac:dyDescent="0.2">
      <c r="A119" s="11">
        <v>38385</v>
      </c>
      <c r="B119">
        <v>102.595444</v>
      </c>
      <c r="D119" s="11">
        <v>38385</v>
      </c>
      <c r="E119">
        <v>103.083084</v>
      </c>
    </row>
    <row r="120" spans="1:5" x14ac:dyDescent="0.2">
      <c r="A120" s="11">
        <v>38386</v>
      </c>
      <c r="B120">
        <v>105.03630099999999</v>
      </c>
      <c r="D120" s="11">
        <v>38386</v>
      </c>
      <c r="E120">
        <v>105.535538</v>
      </c>
    </row>
    <row r="121" spans="1:5" x14ac:dyDescent="0.2">
      <c r="A121" s="11">
        <v>38387</v>
      </c>
      <c r="B121">
        <v>101.79843099999999</v>
      </c>
      <c r="D121" s="11">
        <v>38387</v>
      </c>
      <c r="E121">
        <v>102.28228</v>
      </c>
    </row>
    <row r="122" spans="1:5" x14ac:dyDescent="0.2">
      <c r="A122" s="11">
        <v>38390</v>
      </c>
      <c r="B122">
        <v>97.648987000000005</v>
      </c>
      <c r="D122" s="11">
        <v>38390</v>
      </c>
      <c r="E122">
        <v>98.113112999999998</v>
      </c>
    </row>
    <row r="123" spans="1:5" x14ac:dyDescent="0.2">
      <c r="A123" s="11">
        <v>38391</v>
      </c>
      <c r="B123">
        <v>98.949112</v>
      </c>
      <c r="D123" s="11">
        <v>38391</v>
      </c>
      <c r="E123">
        <v>99.419417999999993</v>
      </c>
    </row>
    <row r="124" spans="1:5" x14ac:dyDescent="0.2">
      <c r="A124" s="11">
        <v>38392</v>
      </c>
      <c r="B124">
        <v>95.432297000000005</v>
      </c>
      <c r="D124" s="11">
        <v>38392</v>
      </c>
      <c r="E124">
        <v>95.885886999999997</v>
      </c>
    </row>
    <row r="125" spans="1:5" x14ac:dyDescent="0.2">
      <c r="A125" s="11">
        <v>38393</v>
      </c>
      <c r="B125">
        <v>93.639015000000001</v>
      </c>
      <c r="D125" s="11">
        <v>38393</v>
      </c>
      <c r="E125">
        <v>94.084084000000004</v>
      </c>
    </row>
    <row r="126" spans="1:5" x14ac:dyDescent="0.2">
      <c r="A126" s="11">
        <v>38394</v>
      </c>
      <c r="B126">
        <v>93.350098000000003</v>
      </c>
      <c r="D126" s="11">
        <v>38394</v>
      </c>
      <c r="E126">
        <v>93.793792999999994</v>
      </c>
    </row>
    <row r="127" spans="1:5" x14ac:dyDescent="0.2">
      <c r="A127" s="11">
        <v>38397</v>
      </c>
      <c r="B127">
        <v>96.134665999999996</v>
      </c>
      <c r="D127" s="11">
        <v>38397</v>
      </c>
      <c r="E127">
        <v>96.591590999999994</v>
      </c>
    </row>
    <row r="128" spans="1:5" x14ac:dyDescent="0.2">
      <c r="A128" s="11">
        <v>38398</v>
      </c>
      <c r="B128">
        <v>97.250480999999994</v>
      </c>
      <c r="D128" s="11">
        <v>38398</v>
      </c>
      <c r="E128">
        <v>97.712715000000003</v>
      </c>
    </row>
    <row r="129" spans="1:5" x14ac:dyDescent="0.2">
      <c r="A129" s="11">
        <v>38399</v>
      </c>
      <c r="B129">
        <v>98.834541000000002</v>
      </c>
      <c r="D129" s="11">
        <v>38399</v>
      </c>
      <c r="E129">
        <v>99.304305999999997</v>
      </c>
    </row>
    <row r="130" spans="1:5" x14ac:dyDescent="0.2">
      <c r="A130" s="11">
        <v>38400</v>
      </c>
      <c r="B130">
        <v>98.580498000000006</v>
      </c>
      <c r="D130" s="11">
        <v>38400</v>
      </c>
      <c r="E130">
        <v>99.049048999999997</v>
      </c>
    </row>
    <row r="131" spans="1:5" x14ac:dyDescent="0.2">
      <c r="A131" s="11">
        <v>38401</v>
      </c>
      <c r="B131">
        <v>98.605400000000003</v>
      </c>
      <c r="D131" s="11">
        <v>38401</v>
      </c>
      <c r="E131">
        <v>99.074073999999996</v>
      </c>
    </row>
    <row r="132" spans="1:5" x14ac:dyDescent="0.2">
      <c r="A132" s="11">
        <v>38405</v>
      </c>
      <c r="B132">
        <v>95.327690000000004</v>
      </c>
      <c r="D132" s="11">
        <v>38405</v>
      </c>
      <c r="E132">
        <v>95.780777</v>
      </c>
    </row>
    <row r="133" spans="1:5" x14ac:dyDescent="0.2">
      <c r="A133" s="11">
        <v>38406</v>
      </c>
      <c r="B133">
        <v>96.612869000000003</v>
      </c>
      <c r="D133" s="11">
        <v>38406</v>
      </c>
      <c r="E133">
        <v>97.072074999999998</v>
      </c>
    </row>
    <row r="134" spans="1:5" x14ac:dyDescent="0.2">
      <c r="A134" s="11">
        <v>38407</v>
      </c>
      <c r="B134">
        <v>94.092315999999997</v>
      </c>
      <c r="D134" s="11">
        <v>38407</v>
      </c>
      <c r="E134">
        <v>94.539542999999995</v>
      </c>
    </row>
    <row r="135" spans="1:5" x14ac:dyDescent="0.2">
      <c r="A135" s="11">
        <v>38408</v>
      </c>
      <c r="B135">
        <v>92.587958999999998</v>
      </c>
      <c r="D135" s="11">
        <v>38408</v>
      </c>
      <c r="E135">
        <v>93.028030000000001</v>
      </c>
    </row>
    <row r="136" spans="1:5" x14ac:dyDescent="0.2">
      <c r="A136" s="11">
        <v>38411</v>
      </c>
      <c r="B136">
        <v>93.643996999999999</v>
      </c>
      <c r="D136" s="11">
        <v>38411</v>
      </c>
      <c r="E136">
        <v>94.089088000000004</v>
      </c>
    </row>
    <row r="137" spans="1:5" x14ac:dyDescent="0.2">
      <c r="A137" s="11">
        <v>38412</v>
      </c>
      <c r="B137">
        <v>92.682602000000003</v>
      </c>
      <c r="D137" s="11">
        <v>38412</v>
      </c>
      <c r="E137">
        <v>93.123123000000007</v>
      </c>
    </row>
    <row r="138" spans="1:5" x14ac:dyDescent="0.2">
      <c r="A138" s="11">
        <v>38413</v>
      </c>
      <c r="B138">
        <v>92.244247000000001</v>
      </c>
      <c r="D138" s="11">
        <v>38413</v>
      </c>
      <c r="E138">
        <v>92.682686000000004</v>
      </c>
    </row>
    <row r="139" spans="1:5" x14ac:dyDescent="0.2">
      <c r="A139" s="11">
        <v>38414</v>
      </c>
      <c r="B139">
        <v>93.155829999999995</v>
      </c>
      <c r="D139" s="11">
        <v>38414</v>
      </c>
      <c r="E139">
        <v>93.598602</v>
      </c>
    </row>
    <row r="140" spans="1:5" x14ac:dyDescent="0.2">
      <c r="A140" s="11">
        <v>38415</v>
      </c>
      <c r="B140">
        <v>92.602905000000007</v>
      </c>
      <c r="D140" s="11">
        <v>38415</v>
      </c>
      <c r="E140">
        <v>93.043045000000006</v>
      </c>
    </row>
    <row r="141" spans="1:5" x14ac:dyDescent="0.2">
      <c r="A141" s="11">
        <v>38418</v>
      </c>
      <c r="B141">
        <v>94.052466999999993</v>
      </c>
      <c r="D141" s="11">
        <v>38418</v>
      </c>
      <c r="E141">
        <v>94.499495999999994</v>
      </c>
    </row>
    <row r="142" spans="1:5" x14ac:dyDescent="0.2">
      <c r="A142" s="11">
        <v>38419</v>
      </c>
      <c r="B142">
        <v>92.254210999999998</v>
      </c>
      <c r="D142" s="11">
        <v>38419</v>
      </c>
      <c r="E142">
        <v>92.692695999999998</v>
      </c>
    </row>
    <row r="143" spans="1:5" x14ac:dyDescent="0.2">
      <c r="A143" s="11">
        <v>38420</v>
      </c>
      <c r="B143">
        <v>90.336394999999996</v>
      </c>
      <c r="D143" s="11">
        <v>38420</v>
      </c>
      <c r="E143">
        <v>90.765761999999995</v>
      </c>
    </row>
    <row r="144" spans="1:5" x14ac:dyDescent="0.2">
      <c r="A144" s="11">
        <v>38421</v>
      </c>
      <c r="B144">
        <v>89.653953999999999</v>
      </c>
      <c r="D144" s="11">
        <v>38421</v>
      </c>
      <c r="E144">
        <v>90.080078</v>
      </c>
    </row>
    <row r="145" spans="1:5" x14ac:dyDescent="0.2">
      <c r="A145" s="11">
        <v>38422</v>
      </c>
      <c r="B145">
        <v>88.568023999999994</v>
      </c>
      <c r="D145" s="11">
        <v>38422</v>
      </c>
      <c r="E145">
        <v>88.988990999999999</v>
      </c>
    </row>
    <row r="146" spans="1:5" x14ac:dyDescent="0.2">
      <c r="A146" s="11">
        <v>38425</v>
      </c>
      <c r="B146">
        <v>87.168273999999997</v>
      </c>
      <c r="D146" s="11">
        <v>38425</v>
      </c>
      <c r="E146">
        <v>87.582581000000005</v>
      </c>
    </row>
    <row r="147" spans="1:5" x14ac:dyDescent="0.2">
      <c r="A147" s="11">
        <v>38426</v>
      </c>
      <c r="B147">
        <v>88.971512000000004</v>
      </c>
      <c r="D147" s="11">
        <v>38426</v>
      </c>
      <c r="E147">
        <v>89.394394000000005</v>
      </c>
    </row>
    <row r="148" spans="1:5" x14ac:dyDescent="0.2">
      <c r="A148" s="11">
        <v>38427</v>
      </c>
      <c r="B148">
        <v>87.472130000000007</v>
      </c>
      <c r="D148" s="11">
        <v>38427</v>
      </c>
      <c r="E148">
        <v>87.887885999999995</v>
      </c>
    </row>
    <row r="149" spans="1:5" x14ac:dyDescent="0.2">
      <c r="A149" s="11">
        <v>38428</v>
      </c>
      <c r="B149">
        <v>89.310242000000002</v>
      </c>
      <c r="D149" s="11">
        <v>38428</v>
      </c>
      <c r="E149">
        <v>89.734734000000003</v>
      </c>
    </row>
    <row r="150" spans="1:5" x14ac:dyDescent="0.2">
      <c r="A150" s="11">
        <v>38429</v>
      </c>
      <c r="B150">
        <v>89.683846000000003</v>
      </c>
      <c r="D150" s="11">
        <v>38429</v>
      </c>
      <c r="E150">
        <v>90.110106999999999</v>
      </c>
    </row>
    <row r="151" spans="1:5" x14ac:dyDescent="0.2">
      <c r="A151" s="11">
        <v>38432</v>
      </c>
      <c r="B151">
        <v>90.102271999999999</v>
      </c>
      <c r="D151" s="11">
        <v>38432</v>
      </c>
      <c r="E151">
        <v>90.530533000000005</v>
      </c>
    </row>
    <row r="152" spans="1:5" x14ac:dyDescent="0.2">
      <c r="A152" s="11">
        <v>38433</v>
      </c>
      <c r="B152">
        <v>88.966530000000006</v>
      </c>
      <c r="D152" s="11">
        <v>38433</v>
      </c>
      <c r="E152">
        <v>89.389388999999994</v>
      </c>
    </row>
    <row r="153" spans="1:5" x14ac:dyDescent="0.2">
      <c r="A153" s="11">
        <v>38434</v>
      </c>
      <c r="B153">
        <v>89.155822999999998</v>
      </c>
      <c r="D153" s="11">
        <v>38434</v>
      </c>
      <c r="E153">
        <v>89.579582000000002</v>
      </c>
    </row>
    <row r="154" spans="1:5" x14ac:dyDescent="0.2">
      <c r="A154" s="11">
        <v>38435</v>
      </c>
      <c r="B154">
        <v>89.290321000000006</v>
      </c>
      <c r="D154" s="11">
        <v>38435</v>
      </c>
      <c r="E154">
        <v>89.714714000000001</v>
      </c>
    </row>
    <row r="155" spans="1:5" x14ac:dyDescent="0.2">
      <c r="A155" s="11">
        <v>38439</v>
      </c>
      <c r="B155">
        <v>90.371268999999998</v>
      </c>
      <c r="D155" s="11">
        <v>38439</v>
      </c>
      <c r="E155">
        <v>90.800803999999999</v>
      </c>
    </row>
    <row r="156" spans="1:5" x14ac:dyDescent="0.2">
      <c r="A156" s="11">
        <v>38440</v>
      </c>
      <c r="B156">
        <v>89.449721999999994</v>
      </c>
      <c r="D156" s="11">
        <v>38440</v>
      </c>
      <c r="E156">
        <v>89.874877999999995</v>
      </c>
    </row>
    <row r="157" spans="1:5" x14ac:dyDescent="0.2">
      <c r="A157" s="11">
        <v>38441</v>
      </c>
      <c r="B157">
        <v>89.888076999999996</v>
      </c>
      <c r="D157" s="11">
        <v>38441</v>
      </c>
      <c r="E157">
        <v>90.315314999999998</v>
      </c>
    </row>
    <row r="158" spans="1:5" x14ac:dyDescent="0.2">
      <c r="A158" s="11">
        <v>38442</v>
      </c>
      <c r="B158">
        <v>89.917968999999999</v>
      </c>
      <c r="D158" s="11">
        <v>38442</v>
      </c>
      <c r="E158">
        <v>90.345344999999995</v>
      </c>
    </row>
    <row r="159" spans="1:5" x14ac:dyDescent="0.2">
      <c r="A159" s="11">
        <v>38443</v>
      </c>
      <c r="B159">
        <v>89.683846000000003</v>
      </c>
      <c r="D159" s="11">
        <v>38443</v>
      </c>
      <c r="E159">
        <v>90.110106999999999</v>
      </c>
    </row>
    <row r="160" spans="1:5" x14ac:dyDescent="0.2">
      <c r="A160" s="11">
        <v>38446</v>
      </c>
      <c r="B160">
        <v>92.299042</v>
      </c>
      <c r="D160" s="11">
        <v>38446</v>
      </c>
      <c r="E160">
        <v>92.737740000000002</v>
      </c>
    </row>
    <row r="161" spans="1:5" x14ac:dyDescent="0.2">
      <c r="A161" s="11">
        <v>38447</v>
      </c>
      <c r="B161">
        <v>93.932914999999994</v>
      </c>
      <c r="D161" s="11">
        <v>38447</v>
      </c>
      <c r="E161">
        <v>94.379379</v>
      </c>
    </row>
    <row r="162" spans="1:5" x14ac:dyDescent="0.2">
      <c r="A162" s="11">
        <v>38448</v>
      </c>
      <c r="B162">
        <v>94.256705999999994</v>
      </c>
      <c r="D162" s="11">
        <v>38448</v>
      </c>
      <c r="E162">
        <v>94.704704000000007</v>
      </c>
    </row>
    <row r="163" spans="1:5" x14ac:dyDescent="0.2">
      <c r="A163" s="11">
        <v>38449</v>
      </c>
      <c r="B163">
        <v>96.518226999999996</v>
      </c>
      <c r="D163" s="11">
        <v>38449</v>
      </c>
      <c r="E163">
        <v>96.976973999999998</v>
      </c>
    </row>
    <row r="164" spans="1:5" x14ac:dyDescent="0.2">
      <c r="A164" s="11">
        <v>38450</v>
      </c>
      <c r="B164">
        <v>95.666420000000002</v>
      </c>
      <c r="D164" s="11">
        <v>38450</v>
      </c>
      <c r="E164">
        <v>96.121123999999995</v>
      </c>
    </row>
    <row r="165" spans="1:5" x14ac:dyDescent="0.2">
      <c r="A165" s="11">
        <v>38453</v>
      </c>
      <c r="B165">
        <v>96.254219000000006</v>
      </c>
      <c r="D165" s="11">
        <v>38453</v>
      </c>
      <c r="E165">
        <v>96.711708000000002</v>
      </c>
    </row>
    <row r="166" spans="1:5" x14ac:dyDescent="0.2">
      <c r="A166" s="11">
        <v>38454</v>
      </c>
      <c r="B166">
        <v>96.617851000000002</v>
      </c>
      <c r="D166" s="11">
        <v>38454</v>
      </c>
      <c r="E166">
        <v>97.077079999999995</v>
      </c>
    </row>
    <row r="167" spans="1:5" x14ac:dyDescent="0.2">
      <c r="A167" s="11">
        <v>38455</v>
      </c>
      <c r="B167">
        <v>96.104774000000006</v>
      </c>
      <c r="D167" s="11">
        <v>38455</v>
      </c>
      <c r="E167">
        <v>96.561561999999995</v>
      </c>
    </row>
    <row r="168" spans="1:5" x14ac:dyDescent="0.2">
      <c r="A168" s="11">
        <v>38456</v>
      </c>
      <c r="B168">
        <v>95.367537999999996</v>
      </c>
      <c r="D168" s="11">
        <v>38456</v>
      </c>
      <c r="E168">
        <v>95.820824000000002</v>
      </c>
    </row>
    <row r="169" spans="1:5" x14ac:dyDescent="0.2">
      <c r="A169" s="11">
        <v>38457</v>
      </c>
      <c r="B169">
        <v>92.154578999999998</v>
      </c>
      <c r="D169" s="11">
        <v>38457</v>
      </c>
      <c r="E169">
        <v>92.592590000000001</v>
      </c>
    </row>
    <row r="170" spans="1:5" x14ac:dyDescent="0.2">
      <c r="A170" s="11">
        <v>38460</v>
      </c>
      <c r="B170">
        <v>93.135902000000002</v>
      </c>
      <c r="D170" s="11">
        <v>38460</v>
      </c>
      <c r="E170">
        <v>93.578575000000001</v>
      </c>
    </row>
    <row r="171" spans="1:5" x14ac:dyDescent="0.2">
      <c r="A171" s="11">
        <v>38461</v>
      </c>
      <c r="B171">
        <v>95.342635999999999</v>
      </c>
      <c r="D171" s="11">
        <v>38461</v>
      </c>
      <c r="E171">
        <v>95.795799000000002</v>
      </c>
    </row>
    <row r="172" spans="1:5" x14ac:dyDescent="0.2">
      <c r="A172" s="11">
        <v>38462</v>
      </c>
      <c r="B172">
        <v>98.680121999999997</v>
      </c>
      <c r="D172" s="11">
        <v>38462</v>
      </c>
      <c r="E172">
        <v>99.149146999999999</v>
      </c>
    </row>
    <row r="173" spans="1:5" x14ac:dyDescent="0.2">
      <c r="A173" s="11">
        <v>38463</v>
      </c>
      <c r="B173">
        <v>101.72869900000001</v>
      </c>
      <c r="D173" s="11">
        <v>38463</v>
      </c>
      <c r="E173">
        <v>102.21221199999999</v>
      </c>
    </row>
    <row r="174" spans="1:5" x14ac:dyDescent="0.2">
      <c r="A174" s="11">
        <v>38464</v>
      </c>
      <c r="B174">
        <v>107.50205200000001</v>
      </c>
      <c r="D174" s="11">
        <v>38464</v>
      </c>
      <c r="E174">
        <v>108.01301599999999</v>
      </c>
    </row>
    <row r="175" spans="1:5" x14ac:dyDescent="0.2">
      <c r="A175" s="11">
        <v>38467</v>
      </c>
      <c r="B175">
        <v>111.347641</v>
      </c>
      <c r="D175" s="11">
        <v>38467</v>
      </c>
      <c r="E175">
        <v>111.87687699999999</v>
      </c>
    </row>
    <row r="176" spans="1:5" x14ac:dyDescent="0.2">
      <c r="A176" s="11">
        <v>38468</v>
      </c>
      <c r="B176">
        <v>108.966568</v>
      </c>
      <c r="D176" s="11">
        <v>38468</v>
      </c>
      <c r="E176">
        <v>109.484482</v>
      </c>
    </row>
    <row r="177" spans="1:5" x14ac:dyDescent="0.2">
      <c r="A177" s="11">
        <v>38469</v>
      </c>
      <c r="B177">
        <v>109.479645</v>
      </c>
      <c r="D177" s="11">
        <v>38469</v>
      </c>
      <c r="E177">
        <v>110</v>
      </c>
    </row>
    <row r="178" spans="1:5" x14ac:dyDescent="0.2">
      <c r="A178" s="11">
        <v>38470</v>
      </c>
      <c r="B178">
        <v>109.315262</v>
      </c>
      <c r="D178" s="11">
        <v>38470</v>
      </c>
      <c r="E178">
        <v>109.83483099999999</v>
      </c>
    </row>
    <row r="179" spans="1:5" x14ac:dyDescent="0.2">
      <c r="A179" s="11">
        <v>38471</v>
      </c>
      <c r="B179">
        <v>109.58923299999999</v>
      </c>
      <c r="D179" s="11">
        <v>38471</v>
      </c>
      <c r="E179">
        <v>110.110107</v>
      </c>
    </row>
    <row r="180" spans="1:5" x14ac:dyDescent="0.2">
      <c r="A180" s="11">
        <v>38474</v>
      </c>
      <c r="B180">
        <v>110.729958</v>
      </c>
      <c r="D180" s="11">
        <v>38474</v>
      </c>
      <c r="E180">
        <v>111.25625599999999</v>
      </c>
    </row>
    <row r="181" spans="1:5" x14ac:dyDescent="0.2">
      <c r="A181" s="11">
        <v>38475</v>
      </c>
      <c r="B181">
        <v>112.672676</v>
      </c>
      <c r="D181" s="11">
        <v>38475</v>
      </c>
      <c r="E181">
        <v>113.208206</v>
      </c>
    </row>
    <row r="182" spans="1:5" x14ac:dyDescent="0.2">
      <c r="A182" s="11">
        <v>38476</v>
      </c>
      <c r="B182">
        <v>113.823364</v>
      </c>
      <c r="D182" s="11">
        <v>38476</v>
      </c>
      <c r="E182">
        <v>114.36436500000001</v>
      </c>
    </row>
    <row r="183" spans="1:5" x14ac:dyDescent="0.2">
      <c r="A183" s="11">
        <v>38477</v>
      </c>
      <c r="B183">
        <v>113.06619999999999</v>
      </c>
      <c r="D183" s="11">
        <v>38477</v>
      </c>
      <c r="E183">
        <v>113.603607</v>
      </c>
    </row>
    <row r="184" spans="1:5" x14ac:dyDescent="0.2">
      <c r="A184" s="11">
        <v>38478</v>
      </c>
      <c r="B184">
        <v>113.584259</v>
      </c>
      <c r="D184" s="11">
        <v>38478</v>
      </c>
      <c r="E184">
        <v>114.124123</v>
      </c>
    </row>
    <row r="185" spans="1:5" x14ac:dyDescent="0.2">
      <c r="A185" s="11">
        <v>38481</v>
      </c>
      <c r="B185">
        <v>112.58799</v>
      </c>
      <c r="D185" s="11">
        <v>38481</v>
      </c>
      <c r="E185">
        <v>113.12312300000001</v>
      </c>
    </row>
    <row r="186" spans="1:5" x14ac:dyDescent="0.2">
      <c r="A186" s="11">
        <v>38482</v>
      </c>
      <c r="B186">
        <v>113.47467</v>
      </c>
      <c r="D186" s="11">
        <v>38482</v>
      </c>
      <c r="E186">
        <v>114.014015</v>
      </c>
    </row>
    <row r="187" spans="1:5" x14ac:dyDescent="0.2">
      <c r="A187" s="11">
        <v>38483</v>
      </c>
      <c r="B187">
        <v>115.21315</v>
      </c>
      <c r="D187" s="11">
        <v>38483</v>
      </c>
      <c r="E187">
        <v>115.760757</v>
      </c>
    </row>
    <row r="188" spans="1:5" x14ac:dyDescent="0.2">
      <c r="A188" s="11">
        <v>38484</v>
      </c>
      <c r="B188">
        <v>113.932953</v>
      </c>
      <c r="D188" s="11">
        <v>38484</v>
      </c>
      <c r="E188">
        <v>114.47447200000001</v>
      </c>
    </row>
    <row r="189" spans="1:5" x14ac:dyDescent="0.2">
      <c r="A189" s="11">
        <v>38485</v>
      </c>
      <c r="B189">
        <v>114.19197800000001</v>
      </c>
      <c r="D189" s="11">
        <v>38485</v>
      </c>
      <c r="E189">
        <v>114.734734</v>
      </c>
    </row>
    <row r="190" spans="1:5" x14ac:dyDescent="0.2">
      <c r="A190" s="11">
        <v>38488</v>
      </c>
      <c r="B190">
        <v>115.093597</v>
      </c>
      <c r="D190" s="11">
        <v>38488</v>
      </c>
      <c r="E190">
        <v>115.64064</v>
      </c>
    </row>
    <row r="191" spans="1:5" x14ac:dyDescent="0.2">
      <c r="A191" s="11">
        <v>38489</v>
      </c>
      <c r="B191">
        <v>116.129715</v>
      </c>
      <c r="D191" s="11">
        <v>38489</v>
      </c>
      <c r="E191">
        <v>116.681679</v>
      </c>
    </row>
    <row r="192" spans="1:5" x14ac:dyDescent="0.2">
      <c r="A192" s="11">
        <v>38490</v>
      </c>
      <c r="B192">
        <v>119.133461</v>
      </c>
      <c r="D192" s="11">
        <v>38490</v>
      </c>
      <c r="E192">
        <v>119.699699</v>
      </c>
    </row>
    <row r="193" spans="1:5" x14ac:dyDescent="0.2">
      <c r="A193" s="11">
        <v>38491</v>
      </c>
      <c r="B193">
        <v>119.14342499999999</v>
      </c>
      <c r="D193" s="11">
        <v>38491</v>
      </c>
      <c r="E193">
        <v>119.709709</v>
      </c>
    </row>
    <row r="194" spans="1:5" x14ac:dyDescent="0.2">
      <c r="A194" s="11">
        <v>38492</v>
      </c>
      <c r="B194">
        <v>120.353882</v>
      </c>
      <c r="D194" s="11">
        <v>38492</v>
      </c>
      <c r="E194">
        <v>120.925926</v>
      </c>
    </row>
    <row r="195" spans="1:5" x14ac:dyDescent="0.2">
      <c r="A195" s="11">
        <v>38495</v>
      </c>
      <c r="B195">
        <v>127.248047</v>
      </c>
      <c r="D195" s="11">
        <v>38495</v>
      </c>
      <c r="E195">
        <v>127.852852</v>
      </c>
    </row>
    <row r="196" spans="1:5" x14ac:dyDescent="0.2">
      <c r="A196" s="11">
        <v>38496</v>
      </c>
      <c r="B196">
        <v>127.522018</v>
      </c>
      <c r="D196" s="11">
        <v>38496</v>
      </c>
      <c r="E196">
        <v>128.128128</v>
      </c>
    </row>
    <row r="197" spans="1:5" x14ac:dyDescent="0.2">
      <c r="A197" s="11">
        <v>38497</v>
      </c>
      <c r="B197">
        <v>129.91802999999999</v>
      </c>
      <c r="D197" s="11">
        <v>38497</v>
      </c>
      <c r="E197">
        <v>130.535538</v>
      </c>
    </row>
    <row r="198" spans="1:5" x14ac:dyDescent="0.2">
      <c r="A198" s="11">
        <v>38498</v>
      </c>
      <c r="B198">
        <v>129.11604299999999</v>
      </c>
      <c r="D198" s="11">
        <v>38498</v>
      </c>
      <c r="E198">
        <v>129.729736</v>
      </c>
    </row>
    <row r="199" spans="1:5" x14ac:dyDescent="0.2">
      <c r="A199" s="11">
        <v>38499</v>
      </c>
      <c r="B199">
        <v>132.503342</v>
      </c>
      <c r="D199" s="11">
        <v>38499</v>
      </c>
      <c r="E199">
        <v>133.13313299999999</v>
      </c>
    </row>
    <row r="200" spans="1:5" x14ac:dyDescent="0.2">
      <c r="A200" s="11">
        <v>38503</v>
      </c>
      <c r="B200">
        <v>138.11731</v>
      </c>
      <c r="D200" s="11">
        <v>38503</v>
      </c>
      <c r="E200">
        <v>138.77377300000001</v>
      </c>
    </row>
    <row r="201" spans="1:5" x14ac:dyDescent="0.2">
      <c r="A201" s="11">
        <v>38504</v>
      </c>
      <c r="B201">
        <v>143.462265</v>
      </c>
      <c r="D201" s="11">
        <v>38504</v>
      </c>
      <c r="E201">
        <v>144.14415</v>
      </c>
    </row>
    <row r="202" spans="1:5" x14ac:dyDescent="0.2">
      <c r="A202" s="11">
        <v>38505</v>
      </c>
      <c r="B202">
        <v>143.41246000000001</v>
      </c>
      <c r="D202" s="11">
        <v>38505</v>
      </c>
      <c r="E202">
        <v>144.09410099999999</v>
      </c>
    </row>
    <row r="203" spans="1:5" x14ac:dyDescent="0.2">
      <c r="A203" s="11">
        <v>38506</v>
      </c>
      <c r="B203">
        <v>139.60672</v>
      </c>
      <c r="D203" s="11">
        <v>38506</v>
      </c>
      <c r="E203">
        <v>140.270264</v>
      </c>
    </row>
    <row r="204" spans="1:5" x14ac:dyDescent="0.2">
      <c r="A204" s="11">
        <v>38509</v>
      </c>
      <c r="B204">
        <v>144.926773</v>
      </c>
      <c r="D204" s="11">
        <v>38509</v>
      </c>
      <c r="E204">
        <v>145.61561599999999</v>
      </c>
    </row>
    <row r="205" spans="1:5" x14ac:dyDescent="0.2">
      <c r="A205" s="11">
        <v>38510</v>
      </c>
      <c r="B205">
        <v>146.012711</v>
      </c>
      <c r="D205" s="11">
        <v>38510</v>
      </c>
      <c r="E205">
        <v>146.70671100000001</v>
      </c>
    </row>
    <row r="206" spans="1:5" x14ac:dyDescent="0.2">
      <c r="A206" s="11">
        <v>38511</v>
      </c>
      <c r="B206">
        <v>139.258026</v>
      </c>
      <c r="D206" s="11">
        <v>38511</v>
      </c>
      <c r="E206">
        <v>139.91992200000001</v>
      </c>
    </row>
    <row r="207" spans="1:5" x14ac:dyDescent="0.2">
      <c r="A207" s="11">
        <v>38512</v>
      </c>
      <c r="B207">
        <v>142.62042199999999</v>
      </c>
      <c r="D207" s="11">
        <v>38512</v>
      </c>
      <c r="E207">
        <v>143.298294</v>
      </c>
    </row>
    <row r="208" spans="1:5" x14ac:dyDescent="0.2">
      <c r="A208" s="11">
        <v>38513</v>
      </c>
      <c r="B208">
        <v>140.722534</v>
      </c>
      <c r="D208" s="11">
        <v>38513</v>
      </c>
      <c r="E208">
        <v>141.39138800000001</v>
      </c>
    </row>
    <row r="209" spans="1:5" x14ac:dyDescent="0.2">
      <c r="A209" s="11">
        <v>38516</v>
      </c>
      <c r="B209">
        <v>140.84707599999999</v>
      </c>
      <c r="D209" s="11">
        <v>38516</v>
      </c>
      <c r="E209">
        <v>141.51651000000001</v>
      </c>
    </row>
    <row r="210" spans="1:5" x14ac:dyDescent="0.2">
      <c r="A210" s="11">
        <v>38517</v>
      </c>
      <c r="B210">
        <v>138.65528900000001</v>
      </c>
      <c r="D210" s="11">
        <v>38517</v>
      </c>
      <c r="E210">
        <v>139.31431599999999</v>
      </c>
    </row>
    <row r="211" spans="1:5" x14ac:dyDescent="0.2">
      <c r="A211" s="11">
        <v>38518</v>
      </c>
      <c r="B211">
        <v>136.88691700000001</v>
      </c>
      <c r="D211" s="11">
        <v>38518</v>
      </c>
      <c r="E211">
        <v>137.53753699999999</v>
      </c>
    </row>
    <row r="212" spans="1:5" x14ac:dyDescent="0.2">
      <c r="A212" s="11">
        <v>38519</v>
      </c>
      <c r="B212">
        <v>138.20198099999999</v>
      </c>
      <c r="D212" s="11">
        <v>38519</v>
      </c>
      <c r="E212">
        <v>138.858856</v>
      </c>
    </row>
    <row r="213" spans="1:5" x14ac:dyDescent="0.2">
      <c r="A213" s="11">
        <v>38520</v>
      </c>
      <c r="B213">
        <v>139.62664799999999</v>
      </c>
      <c r="D213" s="11">
        <v>38520</v>
      </c>
      <c r="E213">
        <v>140.29028299999999</v>
      </c>
    </row>
    <row r="214" spans="1:5" x14ac:dyDescent="0.2">
      <c r="A214" s="11">
        <v>38523</v>
      </c>
      <c r="B214">
        <v>142.814697</v>
      </c>
      <c r="D214" s="11">
        <v>38523</v>
      </c>
      <c r="E214">
        <v>143.49350000000001</v>
      </c>
    </row>
    <row r="215" spans="1:5" x14ac:dyDescent="0.2">
      <c r="A215" s="11">
        <v>38524</v>
      </c>
      <c r="B215">
        <v>143.38256799999999</v>
      </c>
      <c r="D215" s="11">
        <v>38524</v>
      </c>
      <c r="E215">
        <v>144.06407200000001</v>
      </c>
    </row>
    <row r="216" spans="1:5" x14ac:dyDescent="0.2">
      <c r="A216" s="11">
        <v>38525</v>
      </c>
      <c r="B216">
        <v>144.109848</v>
      </c>
      <c r="D216" s="11">
        <v>38525</v>
      </c>
      <c r="E216">
        <v>144.79480000000001</v>
      </c>
    </row>
    <row r="217" spans="1:5" x14ac:dyDescent="0.2">
      <c r="A217" s="11">
        <v>38526</v>
      </c>
      <c r="B217">
        <v>144.31407200000001</v>
      </c>
      <c r="D217" s="11">
        <v>38526</v>
      </c>
      <c r="E217">
        <v>145</v>
      </c>
    </row>
    <row r="218" spans="1:5" x14ac:dyDescent="0.2">
      <c r="A218" s="11">
        <v>38527</v>
      </c>
      <c r="B218">
        <v>148.06999200000001</v>
      </c>
      <c r="D218" s="11">
        <v>38527</v>
      </c>
      <c r="E218">
        <v>148.77377300000001</v>
      </c>
    </row>
    <row r="219" spans="1:5" x14ac:dyDescent="0.2">
      <c r="A219" s="11">
        <v>38530</v>
      </c>
      <c r="B219">
        <v>151.48220800000001</v>
      </c>
      <c r="D219" s="11">
        <v>38530</v>
      </c>
      <c r="E219">
        <v>152.20220900000001</v>
      </c>
    </row>
    <row r="220" spans="1:5" x14ac:dyDescent="0.2">
      <c r="A220" s="11">
        <v>38531</v>
      </c>
      <c r="B220">
        <v>150.436127</v>
      </c>
      <c r="D220" s="11">
        <v>38531</v>
      </c>
      <c r="E220">
        <v>151.15115399999999</v>
      </c>
    </row>
    <row r="221" spans="1:5" x14ac:dyDescent="0.2">
      <c r="A221" s="11">
        <v>38532</v>
      </c>
      <c r="B221">
        <v>145.81346099999999</v>
      </c>
      <c r="D221" s="11">
        <v>38532</v>
      </c>
      <c r="E221">
        <v>146.50649999999999</v>
      </c>
    </row>
    <row r="222" spans="1:5" x14ac:dyDescent="0.2">
      <c r="A222" s="11">
        <v>38533</v>
      </c>
      <c r="B222">
        <v>146.52578700000001</v>
      </c>
      <c r="D222" s="11">
        <v>38533</v>
      </c>
      <c r="E222">
        <v>147.222229</v>
      </c>
    </row>
    <row r="223" spans="1:5" x14ac:dyDescent="0.2">
      <c r="A223" s="11">
        <v>38534</v>
      </c>
      <c r="B223">
        <v>145.08120700000001</v>
      </c>
      <c r="D223" s="11">
        <v>38534</v>
      </c>
      <c r="E223">
        <v>145.77076700000001</v>
      </c>
    </row>
    <row r="224" spans="1:5" x14ac:dyDescent="0.2">
      <c r="A224" s="11">
        <v>38538</v>
      </c>
      <c r="B224">
        <v>147.30287200000001</v>
      </c>
      <c r="D224" s="11">
        <v>38538</v>
      </c>
      <c r="E224">
        <v>148.003006</v>
      </c>
    </row>
    <row r="225" spans="1:5" x14ac:dyDescent="0.2">
      <c r="A225" s="11">
        <v>38539</v>
      </c>
      <c r="B225">
        <v>145.215698</v>
      </c>
      <c r="D225" s="11">
        <v>38539</v>
      </c>
      <c r="E225">
        <v>145.90589900000001</v>
      </c>
    </row>
    <row r="226" spans="1:5" x14ac:dyDescent="0.2">
      <c r="A226" s="11">
        <v>38540</v>
      </c>
      <c r="B226">
        <v>147.21818500000001</v>
      </c>
      <c r="D226" s="11">
        <v>38540</v>
      </c>
      <c r="E226">
        <v>147.917923</v>
      </c>
    </row>
    <row r="227" spans="1:5" x14ac:dyDescent="0.2">
      <c r="A227" s="11">
        <v>38541</v>
      </c>
      <c r="B227">
        <v>147.561905</v>
      </c>
      <c r="D227" s="11">
        <v>38541</v>
      </c>
      <c r="E227">
        <v>148.26326</v>
      </c>
    </row>
    <row r="228" spans="1:5" x14ac:dyDescent="0.2">
      <c r="A228" s="11">
        <v>38544</v>
      </c>
      <c r="B228">
        <v>146.127274</v>
      </c>
      <c r="D228" s="11">
        <v>38544</v>
      </c>
      <c r="E228">
        <v>146.82182299999999</v>
      </c>
    </row>
    <row r="229" spans="1:5" x14ac:dyDescent="0.2">
      <c r="A229" s="11">
        <v>38545</v>
      </c>
      <c r="B229">
        <v>145.345215</v>
      </c>
      <c r="D229" s="11">
        <v>38545</v>
      </c>
      <c r="E229">
        <v>146.03604100000001</v>
      </c>
    </row>
    <row r="230" spans="1:5" x14ac:dyDescent="0.2">
      <c r="A230" s="11">
        <v>38546</v>
      </c>
      <c r="B230">
        <v>148.871994</v>
      </c>
      <c r="D230" s="11">
        <v>38546</v>
      </c>
      <c r="E230">
        <v>149.57957500000001</v>
      </c>
    </row>
    <row r="231" spans="1:5" x14ac:dyDescent="0.2">
      <c r="A231" s="11">
        <v>38547</v>
      </c>
      <c r="B231">
        <v>149.883194</v>
      </c>
      <c r="D231" s="11">
        <v>38547</v>
      </c>
      <c r="E231">
        <v>150.595596</v>
      </c>
    </row>
    <row r="232" spans="1:5" x14ac:dyDescent="0.2">
      <c r="A232" s="11">
        <v>38548</v>
      </c>
      <c r="B232">
        <v>150.03263899999999</v>
      </c>
      <c r="D232" s="11">
        <v>38548</v>
      </c>
      <c r="E232">
        <v>150.745743</v>
      </c>
    </row>
    <row r="233" spans="1:5" x14ac:dyDescent="0.2">
      <c r="A233" s="11">
        <v>38551</v>
      </c>
      <c r="B233">
        <v>149.210724</v>
      </c>
      <c r="D233" s="11">
        <v>38551</v>
      </c>
      <c r="E233">
        <v>149.91992200000001</v>
      </c>
    </row>
    <row r="234" spans="1:5" x14ac:dyDescent="0.2">
      <c r="A234" s="11">
        <v>38552</v>
      </c>
      <c r="B234">
        <v>154.37138400000001</v>
      </c>
      <c r="D234" s="11">
        <v>38552</v>
      </c>
      <c r="E234">
        <v>155.10510300000001</v>
      </c>
    </row>
    <row r="235" spans="1:5" x14ac:dyDescent="0.2">
      <c r="A235" s="11">
        <v>38553</v>
      </c>
      <c r="B235">
        <v>155.41745</v>
      </c>
      <c r="D235" s="11">
        <v>38553</v>
      </c>
      <c r="E235">
        <v>156.156158</v>
      </c>
    </row>
    <row r="236" spans="1:5" x14ac:dyDescent="0.2">
      <c r="A236" s="11">
        <v>38554</v>
      </c>
      <c r="B236">
        <v>156.383835</v>
      </c>
      <c r="D236" s="11">
        <v>38554</v>
      </c>
      <c r="E236">
        <v>157.12712099999999</v>
      </c>
    </row>
    <row r="237" spans="1:5" x14ac:dyDescent="0.2">
      <c r="A237" s="11">
        <v>38555</v>
      </c>
      <c r="B237">
        <v>150.63537600000001</v>
      </c>
      <c r="D237" s="11">
        <v>38555</v>
      </c>
      <c r="E237">
        <v>151.351349</v>
      </c>
    </row>
    <row r="238" spans="1:5" x14ac:dyDescent="0.2">
      <c r="A238" s="11">
        <v>38558</v>
      </c>
      <c r="B238">
        <v>147.372604</v>
      </c>
      <c r="D238" s="11">
        <v>38558</v>
      </c>
      <c r="E238">
        <v>148.07307399999999</v>
      </c>
    </row>
    <row r="239" spans="1:5" x14ac:dyDescent="0.2">
      <c r="A239" s="11">
        <v>38559</v>
      </c>
      <c r="B239">
        <v>147.49215699999999</v>
      </c>
      <c r="D239" s="11">
        <v>38559</v>
      </c>
      <c r="E239">
        <v>148.19319200000001</v>
      </c>
    </row>
    <row r="240" spans="1:5" x14ac:dyDescent="0.2">
      <c r="A240" s="11">
        <v>38560</v>
      </c>
      <c r="B240">
        <v>147.91059899999999</v>
      </c>
      <c r="D240" s="11">
        <v>38560</v>
      </c>
      <c r="E240">
        <v>148.613617</v>
      </c>
    </row>
    <row r="241" spans="1:5" x14ac:dyDescent="0.2">
      <c r="A241" s="11">
        <v>38561</v>
      </c>
      <c r="B241">
        <v>146.20199600000001</v>
      </c>
      <c r="D241" s="11">
        <v>38561</v>
      </c>
      <c r="E241">
        <v>146.896896</v>
      </c>
    </row>
    <row r="242" spans="1:5" x14ac:dyDescent="0.2">
      <c r="A242" s="11">
        <v>38562</v>
      </c>
      <c r="B242">
        <v>143.34271200000001</v>
      </c>
      <c r="D242" s="11">
        <v>38562</v>
      </c>
      <c r="E242">
        <v>144.02401699999999</v>
      </c>
    </row>
    <row r="243" spans="1:5" x14ac:dyDescent="0.2">
      <c r="A243" s="11">
        <v>38565</v>
      </c>
      <c r="B243">
        <v>145.26052899999999</v>
      </c>
      <c r="D243" s="11">
        <v>38565</v>
      </c>
      <c r="E243">
        <v>145.95095800000001</v>
      </c>
    </row>
    <row r="244" spans="1:5" x14ac:dyDescent="0.2">
      <c r="A244" s="11">
        <v>38566</v>
      </c>
      <c r="B244">
        <v>149.03637699999999</v>
      </c>
      <c r="D244" s="11">
        <v>38566</v>
      </c>
      <c r="E244">
        <v>149.74475100000001</v>
      </c>
    </row>
    <row r="245" spans="1:5" x14ac:dyDescent="0.2">
      <c r="A245" s="11">
        <v>38567</v>
      </c>
      <c r="B245">
        <v>148.09491</v>
      </c>
      <c r="D245" s="11">
        <v>38567</v>
      </c>
      <c r="E245">
        <v>148.79879800000001</v>
      </c>
    </row>
    <row r="246" spans="1:5" x14ac:dyDescent="0.2">
      <c r="A246" s="11">
        <v>38568</v>
      </c>
      <c r="B246">
        <v>148.30909700000001</v>
      </c>
      <c r="D246" s="11">
        <v>38568</v>
      </c>
      <c r="E246">
        <v>149.01400799999999</v>
      </c>
    </row>
    <row r="247" spans="1:5" x14ac:dyDescent="0.2">
      <c r="A247" s="11">
        <v>38569</v>
      </c>
      <c r="B247">
        <v>145.62915000000001</v>
      </c>
      <c r="D247" s="11">
        <v>38569</v>
      </c>
      <c r="E247">
        <v>146.32131999999999</v>
      </c>
    </row>
    <row r="248" spans="1:5" x14ac:dyDescent="0.2">
      <c r="A248" s="11">
        <v>38572</v>
      </c>
      <c r="B248">
        <v>145.08120700000001</v>
      </c>
      <c r="D248" s="11">
        <v>38572</v>
      </c>
      <c r="E248">
        <v>145.77076700000001</v>
      </c>
    </row>
    <row r="249" spans="1:5" x14ac:dyDescent="0.2">
      <c r="A249" s="11">
        <v>38573</v>
      </c>
      <c r="B249">
        <v>145.240601</v>
      </c>
      <c r="D249" s="11">
        <v>38573</v>
      </c>
      <c r="E249">
        <v>145.93092300000001</v>
      </c>
    </row>
    <row r="250" spans="1:5" x14ac:dyDescent="0.2">
      <c r="A250" s="11">
        <v>38574</v>
      </c>
      <c r="B250">
        <v>142.30659499999999</v>
      </c>
      <c r="D250" s="11">
        <v>38574</v>
      </c>
      <c r="E250">
        <v>142.98298600000001</v>
      </c>
    </row>
    <row r="251" spans="1:5" x14ac:dyDescent="0.2">
      <c r="A251" s="11">
        <v>38575</v>
      </c>
      <c r="B251">
        <v>141.49464399999999</v>
      </c>
      <c r="D251" s="11">
        <v>38575</v>
      </c>
      <c r="E251">
        <v>142.16716</v>
      </c>
    </row>
    <row r="252" spans="1:5" x14ac:dyDescent="0.2">
      <c r="A252" s="11">
        <v>38576</v>
      </c>
      <c r="B252">
        <v>144.319061</v>
      </c>
      <c r="D252" s="11">
        <v>38576</v>
      </c>
      <c r="E252">
        <v>145.00500500000001</v>
      </c>
    </row>
    <row r="253" spans="1:5" x14ac:dyDescent="0.2">
      <c r="A253" s="11">
        <v>38579</v>
      </c>
      <c r="B253">
        <v>141.469742</v>
      </c>
      <c r="D253" s="11">
        <v>38579</v>
      </c>
      <c r="E253">
        <v>142.14213599999999</v>
      </c>
    </row>
    <row r="254" spans="1:5" x14ac:dyDescent="0.2">
      <c r="A254" s="11">
        <v>38580</v>
      </c>
      <c r="B254">
        <v>142.29165599999999</v>
      </c>
      <c r="D254" s="11">
        <v>38580</v>
      </c>
      <c r="E254">
        <v>142.967972</v>
      </c>
    </row>
    <row r="255" spans="1:5" x14ac:dyDescent="0.2">
      <c r="A255" s="11">
        <v>38581</v>
      </c>
      <c r="B255">
        <v>142.017685</v>
      </c>
      <c r="D255" s="11">
        <v>38581</v>
      </c>
      <c r="E255">
        <v>142.692688</v>
      </c>
    </row>
    <row r="256" spans="1:5" x14ac:dyDescent="0.2">
      <c r="A256" s="11">
        <v>38582</v>
      </c>
      <c r="B256">
        <v>139.472229</v>
      </c>
      <c r="D256" s="11">
        <v>38582</v>
      </c>
      <c r="E256">
        <v>140.135132</v>
      </c>
    </row>
    <row r="257" spans="1:5" x14ac:dyDescent="0.2">
      <c r="A257" s="11">
        <v>38583</v>
      </c>
      <c r="B257">
        <v>139.477203</v>
      </c>
      <c r="D257" s="11">
        <v>38583</v>
      </c>
      <c r="E257">
        <v>140.14013700000001</v>
      </c>
    </row>
    <row r="258" spans="1:5" x14ac:dyDescent="0.2">
      <c r="A258" s="11">
        <v>38586</v>
      </c>
      <c r="B258">
        <v>136.493393</v>
      </c>
      <c r="D258" s="11">
        <v>38586</v>
      </c>
      <c r="E258">
        <v>137.14213599999999</v>
      </c>
    </row>
    <row r="259" spans="1:5" x14ac:dyDescent="0.2">
      <c r="A259" s="11">
        <v>38587</v>
      </c>
      <c r="B259">
        <v>139.26799</v>
      </c>
      <c r="D259" s="11">
        <v>38587</v>
      </c>
      <c r="E259">
        <v>139.92993200000001</v>
      </c>
    </row>
    <row r="260" spans="1:5" x14ac:dyDescent="0.2">
      <c r="A260" s="11">
        <v>38588</v>
      </c>
      <c r="B260">
        <v>140.75740099999999</v>
      </c>
      <c r="D260" s="11">
        <v>38588</v>
      </c>
      <c r="E260">
        <v>141.426422</v>
      </c>
    </row>
    <row r="261" spans="1:5" x14ac:dyDescent="0.2">
      <c r="A261" s="11">
        <v>38589</v>
      </c>
      <c r="B261">
        <v>140.76736500000001</v>
      </c>
      <c r="D261" s="11">
        <v>38589</v>
      </c>
      <c r="E261">
        <v>141.436432</v>
      </c>
    </row>
    <row r="262" spans="1:5" x14ac:dyDescent="0.2">
      <c r="A262" s="11">
        <v>38590</v>
      </c>
      <c r="B262">
        <v>141.260513</v>
      </c>
      <c r="D262" s="11">
        <v>38590</v>
      </c>
      <c r="E262">
        <v>141.93193099999999</v>
      </c>
    </row>
    <row r="263" spans="1:5" x14ac:dyDescent="0.2">
      <c r="A263" s="11">
        <v>38593</v>
      </c>
      <c r="B263">
        <v>143.686432</v>
      </c>
      <c r="D263" s="11">
        <v>38593</v>
      </c>
      <c r="E263">
        <v>144.36937</v>
      </c>
    </row>
    <row r="264" spans="1:5" x14ac:dyDescent="0.2">
      <c r="A264" s="11">
        <v>38594</v>
      </c>
      <c r="B264">
        <v>143.09863300000001</v>
      </c>
      <c r="D264" s="11">
        <v>38594</v>
      </c>
      <c r="E264">
        <v>143.77877799999999</v>
      </c>
    </row>
    <row r="265" spans="1:5" x14ac:dyDescent="0.2">
      <c r="A265" s="11">
        <v>38595</v>
      </c>
      <c r="B265">
        <v>142.466003</v>
      </c>
      <c r="D265" s="11">
        <v>38595</v>
      </c>
      <c r="E265">
        <v>143.14314300000001</v>
      </c>
    </row>
    <row r="266" spans="1:5" x14ac:dyDescent="0.2">
      <c r="A266" s="11">
        <v>38596</v>
      </c>
      <c r="B266">
        <v>142.59053</v>
      </c>
      <c r="D266" s="11">
        <v>38596</v>
      </c>
      <c r="E266">
        <v>143.26826500000001</v>
      </c>
    </row>
    <row r="267" spans="1:5" x14ac:dyDescent="0.2">
      <c r="A267" s="11">
        <v>38597</v>
      </c>
      <c r="B267">
        <v>143.686432</v>
      </c>
      <c r="D267" s="11">
        <v>38597</v>
      </c>
      <c r="E267">
        <v>144.36937</v>
      </c>
    </row>
    <row r="268" spans="1:5" x14ac:dyDescent="0.2">
      <c r="A268" s="11">
        <v>38601</v>
      </c>
      <c r="B268">
        <v>143.018936</v>
      </c>
      <c r="D268" s="11">
        <v>38601</v>
      </c>
      <c r="E268">
        <v>143.6987</v>
      </c>
    </row>
    <row r="269" spans="1:5" x14ac:dyDescent="0.2">
      <c r="A269" s="11">
        <v>38602</v>
      </c>
      <c r="B269">
        <v>146.884445</v>
      </c>
      <c r="D269" s="11">
        <v>38602</v>
      </c>
      <c r="E269">
        <v>147.582581</v>
      </c>
    </row>
    <row r="270" spans="1:5" x14ac:dyDescent="0.2">
      <c r="A270" s="11">
        <v>38603</v>
      </c>
      <c r="B270">
        <v>147.143463</v>
      </c>
      <c r="D270" s="11">
        <v>38603</v>
      </c>
      <c r="E270">
        <v>147.84285</v>
      </c>
    </row>
    <row r="271" spans="1:5" x14ac:dyDescent="0.2">
      <c r="A271" s="11">
        <v>38604</v>
      </c>
      <c r="B271">
        <v>148.986557</v>
      </c>
      <c r="D271" s="11">
        <v>38604</v>
      </c>
      <c r="E271">
        <v>149.69470200000001</v>
      </c>
    </row>
    <row r="272" spans="1:5" x14ac:dyDescent="0.2">
      <c r="A272" s="11">
        <v>38607</v>
      </c>
      <c r="B272">
        <v>154.29167200000001</v>
      </c>
      <c r="D272" s="11">
        <v>38607</v>
      </c>
      <c r="E272">
        <v>155.025024</v>
      </c>
    </row>
    <row r="273" spans="1:5" x14ac:dyDescent="0.2">
      <c r="A273" s="11">
        <v>38608</v>
      </c>
      <c r="B273">
        <v>155.25805700000001</v>
      </c>
      <c r="D273" s="11">
        <v>38608</v>
      </c>
      <c r="E273">
        <v>155.996002</v>
      </c>
    </row>
    <row r="274" spans="1:5" x14ac:dyDescent="0.2">
      <c r="A274" s="11">
        <v>38609</v>
      </c>
      <c r="B274">
        <v>150.93426500000001</v>
      </c>
      <c r="D274" s="11">
        <v>38609</v>
      </c>
      <c r="E274">
        <v>151.651657</v>
      </c>
    </row>
    <row r="275" spans="1:5" x14ac:dyDescent="0.2">
      <c r="A275" s="11">
        <v>38610</v>
      </c>
      <c r="B275">
        <v>150.74496500000001</v>
      </c>
      <c r="D275" s="11">
        <v>38610</v>
      </c>
      <c r="E275">
        <v>151.461456</v>
      </c>
    </row>
    <row r="276" spans="1:5" x14ac:dyDescent="0.2">
      <c r="A276" s="11">
        <v>38611</v>
      </c>
      <c r="B276">
        <v>149.53949</v>
      </c>
      <c r="D276" s="11">
        <v>38611</v>
      </c>
      <c r="E276">
        <v>150.25024400000001</v>
      </c>
    </row>
    <row r="277" spans="1:5" x14ac:dyDescent="0.2">
      <c r="A277" s="11">
        <v>38614</v>
      </c>
      <c r="B277">
        <v>151.327789</v>
      </c>
      <c r="D277" s="11">
        <v>38614</v>
      </c>
      <c r="E277">
        <v>152.047043</v>
      </c>
    </row>
    <row r="278" spans="1:5" x14ac:dyDescent="0.2">
      <c r="A278" s="11">
        <v>38615</v>
      </c>
      <c r="B278">
        <v>153.38009600000001</v>
      </c>
      <c r="D278" s="11">
        <v>38615</v>
      </c>
      <c r="E278">
        <v>154.109116</v>
      </c>
    </row>
    <row r="279" spans="1:5" x14ac:dyDescent="0.2">
      <c r="A279" s="11">
        <v>38616</v>
      </c>
      <c r="B279">
        <v>155.36764500000001</v>
      </c>
      <c r="D279" s="11">
        <v>38616</v>
      </c>
      <c r="E279">
        <v>156.10611</v>
      </c>
    </row>
    <row r="280" spans="1:5" x14ac:dyDescent="0.2">
      <c r="A280" s="11">
        <v>38617</v>
      </c>
      <c r="B280">
        <v>155.10363799999999</v>
      </c>
      <c r="D280" s="11">
        <v>38617</v>
      </c>
      <c r="E280">
        <v>155.840836</v>
      </c>
    </row>
    <row r="281" spans="1:5" x14ac:dyDescent="0.2">
      <c r="A281" s="11">
        <v>38618</v>
      </c>
      <c r="B281">
        <v>157.09118699999999</v>
      </c>
      <c r="D281" s="11">
        <v>38618</v>
      </c>
      <c r="E281">
        <v>157.83784499999999</v>
      </c>
    </row>
    <row r="282" spans="1:5" x14ac:dyDescent="0.2">
      <c r="A282" s="11">
        <v>38621</v>
      </c>
      <c r="B282">
        <v>156.55320699999999</v>
      </c>
      <c r="D282" s="11">
        <v>38621</v>
      </c>
      <c r="E282">
        <v>157.297302</v>
      </c>
    </row>
    <row r="283" spans="1:5" x14ac:dyDescent="0.2">
      <c r="A283" s="11">
        <v>38622</v>
      </c>
      <c r="B283">
        <v>156.383835</v>
      </c>
      <c r="D283" s="11">
        <v>38622</v>
      </c>
      <c r="E283">
        <v>157.12712099999999</v>
      </c>
    </row>
    <row r="284" spans="1:5" x14ac:dyDescent="0.2">
      <c r="A284" s="11">
        <v>38623</v>
      </c>
      <c r="B284">
        <v>152.428665</v>
      </c>
      <c r="D284" s="11">
        <v>38623</v>
      </c>
      <c r="E284">
        <v>153.15315200000001</v>
      </c>
    </row>
    <row r="285" spans="1:5" x14ac:dyDescent="0.2">
      <c r="A285" s="11">
        <v>38624</v>
      </c>
      <c r="B285">
        <v>154.23190299999999</v>
      </c>
      <c r="D285" s="11">
        <v>38624</v>
      </c>
      <c r="E285">
        <v>154.964966</v>
      </c>
    </row>
    <row r="286" spans="1:5" x14ac:dyDescent="0.2">
      <c r="A286" s="11">
        <v>38625</v>
      </c>
      <c r="B286">
        <v>157.63912999999999</v>
      </c>
      <c r="D286" s="11">
        <v>38625</v>
      </c>
      <c r="E286">
        <v>158.38838200000001</v>
      </c>
    </row>
    <row r="287" spans="1:5" x14ac:dyDescent="0.2">
      <c r="A287" s="11">
        <v>38628</v>
      </c>
      <c r="B287">
        <v>158.74498</v>
      </c>
      <c r="D287" s="11">
        <v>38628</v>
      </c>
      <c r="E287">
        <v>159.49949599999999</v>
      </c>
    </row>
    <row r="288" spans="1:5" x14ac:dyDescent="0.2">
      <c r="A288" s="11">
        <v>38629</v>
      </c>
      <c r="B288">
        <v>154.91932700000001</v>
      </c>
      <c r="D288" s="11">
        <v>38629</v>
      </c>
      <c r="E288">
        <v>155.655655</v>
      </c>
    </row>
    <row r="289" spans="1:5" x14ac:dyDescent="0.2">
      <c r="A289" s="11">
        <v>38630</v>
      </c>
      <c r="B289">
        <v>154.77487199999999</v>
      </c>
      <c r="D289" s="11">
        <v>38630</v>
      </c>
      <c r="E289">
        <v>155.510513</v>
      </c>
    </row>
    <row r="290" spans="1:5" x14ac:dyDescent="0.2">
      <c r="A290" s="11">
        <v>38631</v>
      </c>
      <c r="B290">
        <v>155.79106100000001</v>
      </c>
      <c r="D290" s="11">
        <v>38631</v>
      </c>
      <c r="E290">
        <v>156.53152499999999</v>
      </c>
    </row>
    <row r="291" spans="1:5" x14ac:dyDescent="0.2">
      <c r="A291" s="11">
        <v>38632</v>
      </c>
      <c r="B291">
        <v>155.91061400000001</v>
      </c>
      <c r="D291" s="11">
        <v>38632</v>
      </c>
      <c r="E291">
        <v>156.651657</v>
      </c>
    </row>
    <row r="292" spans="1:5" x14ac:dyDescent="0.2">
      <c r="A292" s="11">
        <v>38635</v>
      </c>
      <c r="B292">
        <v>154.74498</v>
      </c>
      <c r="D292" s="11">
        <v>38635</v>
      </c>
      <c r="E292">
        <v>155.48048399999999</v>
      </c>
    </row>
    <row r="293" spans="1:5" x14ac:dyDescent="0.2">
      <c r="A293" s="11">
        <v>38636</v>
      </c>
      <c r="B293">
        <v>152.47846999999999</v>
      </c>
      <c r="D293" s="11">
        <v>38636</v>
      </c>
      <c r="E293">
        <v>153.20320100000001</v>
      </c>
    </row>
    <row r="294" spans="1:5" x14ac:dyDescent="0.2">
      <c r="A294" s="11">
        <v>38637</v>
      </c>
      <c r="B294">
        <v>149.92304999999999</v>
      </c>
      <c r="D294" s="11">
        <v>38637</v>
      </c>
      <c r="E294">
        <v>150.63563500000001</v>
      </c>
    </row>
    <row r="295" spans="1:5" x14ac:dyDescent="0.2">
      <c r="A295" s="11">
        <v>38638</v>
      </c>
      <c r="B295">
        <v>148.16464199999999</v>
      </c>
      <c r="D295" s="11">
        <v>38638</v>
      </c>
      <c r="E295">
        <v>148.868866</v>
      </c>
    </row>
    <row r="296" spans="1:5" x14ac:dyDescent="0.2">
      <c r="A296" s="11">
        <v>38639</v>
      </c>
      <c r="B296">
        <v>147.51707500000001</v>
      </c>
      <c r="D296" s="11">
        <v>38639</v>
      </c>
      <c r="E296">
        <v>148.21821600000001</v>
      </c>
    </row>
    <row r="297" spans="1:5" x14ac:dyDescent="0.2">
      <c r="A297" s="11">
        <v>38642</v>
      </c>
      <c r="B297">
        <v>151.93052700000001</v>
      </c>
      <c r="D297" s="11">
        <v>38642</v>
      </c>
      <c r="E297">
        <v>152.652649</v>
      </c>
    </row>
    <row r="298" spans="1:5" x14ac:dyDescent="0.2">
      <c r="A298" s="11">
        <v>38643</v>
      </c>
      <c r="B298">
        <v>151.073746</v>
      </c>
      <c r="D298" s="11">
        <v>38643</v>
      </c>
      <c r="E298">
        <v>151.79179400000001</v>
      </c>
    </row>
    <row r="299" spans="1:5" x14ac:dyDescent="0.2">
      <c r="A299" s="11">
        <v>38644</v>
      </c>
      <c r="B299">
        <v>153.77362099999999</v>
      </c>
      <c r="D299" s="11">
        <v>38644</v>
      </c>
      <c r="E299">
        <v>154.504501</v>
      </c>
    </row>
    <row r="300" spans="1:5" x14ac:dyDescent="0.2">
      <c r="A300" s="11">
        <v>38645</v>
      </c>
      <c r="B300">
        <v>151.03389000000001</v>
      </c>
      <c r="D300" s="11">
        <v>38645</v>
      </c>
      <c r="E300">
        <v>151.751755</v>
      </c>
    </row>
    <row r="301" spans="1:5" x14ac:dyDescent="0.2">
      <c r="A301" s="11">
        <v>38646</v>
      </c>
      <c r="B301">
        <v>169.315369</v>
      </c>
      <c r="D301" s="11">
        <v>38646</v>
      </c>
      <c r="E301">
        <v>170.12011699999999</v>
      </c>
    </row>
    <row r="302" spans="1:5" x14ac:dyDescent="0.2">
      <c r="A302" s="11">
        <v>38649</v>
      </c>
      <c r="B302">
        <v>173.674026</v>
      </c>
      <c r="D302" s="11">
        <v>38649</v>
      </c>
      <c r="E302">
        <v>174.49949599999999</v>
      </c>
    </row>
    <row r="303" spans="1:5" x14ac:dyDescent="0.2">
      <c r="A303" s="11">
        <v>38650</v>
      </c>
      <c r="B303">
        <v>172.80728099999999</v>
      </c>
      <c r="D303" s="11">
        <v>38650</v>
      </c>
      <c r="E303">
        <v>173.62863200000001</v>
      </c>
    </row>
    <row r="304" spans="1:5" x14ac:dyDescent="0.2">
      <c r="A304" s="11">
        <v>38651</v>
      </c>
      <c r="B304">
        <v>177.05635100000001</v>
      </c>
      <c r="D304" s="11">
        <v>38651</v>
      </c>
      <c r="E304">
        <v>177.89790300000001</v>
      </c>
    </row>
    <row r="305" spans="1:5" x14ac:dyDescent="0.2">
      <c r="A305" s="11">
        <v>38652</v>
      </c>
      <c r="B305">
        <v>175.870789</v>
      </c>
      <c r="D305" s="11">
        <v>38652</v>
      </c>
      <c r="E305">
        <v>176.70671100000001</v>
      </c>
    </row>
    <row r="306" spans="1:5" x14ac:dyDescent="0.2">
      <c r="A306" s="11">
        <v>38653</v>
      </c>
      <c r="B306">
        <v>178.416245</v>
      </c>
      <c r="D306" s="11">
        <v>38653</v>
      </c>
      <c r="E306">
        <v>179.26426699999999</v>
      </c>
    </row>
    <row r="307" spans="1:5" x14ac:dyDescent="0.2">
      <c r="A307" s="11">
        <v>38656</v>
      </c>
      <c r="B307">
        <v>185.375168</v>
      </c>
      <c r="D307" s="11">
        <v>38656</v>
      </c>
      <c r="E307">
        <v>186.25625600000001</v>
      </c>
    </row>
    <row r="308" spans="1:5" x14ac:dyDescent="0.2">
      <c r="A308" s="11">
        <v>38657</v>
      </c>
      <c r="B308">
        <v>188.98164399999999</v>
      </c>
      <c r="D308" s="11">
        <v>38657</v>
      </c>
      <c r="E308">
        <v>189.87988300000001</v>
      </c>
    </row>
    <row r="309" spans="1:5" x14ac:dyDescent="0.2">
      <c r="A309" s="11">
        <v>38658</v>
      </c>
      <c r="B309">
        <v>189.13108800000001</v>
      </c>
      <c r="D309" s="11">
        <v>38658</v>
      </c>
      <c r="E309">
        <v>190.03002900000001</v>
      </c>
    </row>
    <row r="310" spans="1:5" x14ac:dyDescent="0.2">
      <c r="A310" s="11">
        <v>38659</v>
      </c>
      <c r="B310">
        <v>192.254379</v>
      </c>
      <c r="D310" s="11">
        <v>38659</v>
      </c>
      <c r="E310">
        <v>193.16816700000001</v>
      </c>
    </row>
    <row r="311" spans="1:5" x14ac:dyDescent="0.2">
      <c r="A311" s="11">
        <v>38660</v>
      </c>
      <c r="B311">
        <v>194.48602299999999</v>
      </c>
      <c r="D311" s="11">
        <v>38660</v>
      </c>
      <c r="E311">
        <v>195.410416</v>
      </c>
    </row>
    <row r="312" spans="1:5" x14ac:dyDescent="0.2">
      <c r="A312" s="11">
        <v>38663</v>
      </c>
      <c r="B312">
        <v>196.777435</v>
      </c>
      <c r="D312" s="11">
        <v>38663</v>
      </c>
      <c r="E312">
        <v>197.71270799999999</v>
      </c>
    </row>
    <row r="313" spans="1:5" x14ac:dyDescent="0.2">
      <c r="A313" s="11">
        <v>38664</v>
      </c>
      <c r="B313">
        <v>194.222015</v>
      </c>
      <c r="D313" s="11">
        <v>38664</v>
      </c>
      <c r="E313">
        <v>195.14514199999999</v>
      </c>
    </row>
    <row r="314" spans="1:5" x14ac:dyDescent="0.2">
      <c r="A314" s="11">
        <v>38665</v>
      </c>
      <c r="B314">
        <v>188.86708100000001</v>
      </c>
      <c r="D314" s="11">
        <v>38665</v>
      </c>
      <c r="E314">
        <v>189.764771</v>
      </c>
    </row>
    <row r="315" spans="1:5" x14ac:dyDescent="0.2">
      <c r="A315" s="11">
        <v>38666</v>
      </c>
      <c r="B315">
        <v>194.81976299999999</v>
      </c>
      <c r="D315" s="11">
        <v>38666</v>
      </c>
      <c r="E315">
        <v>195.745743</v>
      </c>
    </row>
    <row r="316" spans="1:5" x14ac:dyDescent="0.2">
      <c r="A316" s="11">
        <v>38667</v>
      </c>
      <c r="B316">
        <v>194.471069</v>
      </c>
      <c r="D316" s="11">
        <v>38667</v>
      </c>
      <c r="E316">
        <v>195.39540099999999</v>
      </c>
    </row>
    <row r="317" spans="1:5" x14ac:dyDescent="0.2">
      <c r="A317" s="11">
        <v>38670</v>
      </c>
      <c r="B317">
        <v>197.74380500000001</v>
      </c>
      <c r="D317" s="11">
        <v>38670</v>
      </c>
      <c r="E317">
        <v>198.683685</v>
      </c>
    </row>
    <row r="318" spans="1:5" x14ac:dyDescent="0.2">
      <c r="A318" s="11">
        <v>38671</v>
      </c>
      <c r="B318">
        <v>195.666595</v>
      </c>
      <c r="D318" s="11">
        <v>38671</v>
      </c>
      <c r="E318">
        <v>196.59660299999999</v>
      </c>
    </row>
    <row r="319" spans="1:5" x14ac:dyDescent="0.2">
      <c r="A319" s="11">
        <v>38672</v>
      </c>
      <c r="B319">
        <v>198.331604</v>
      </c>
      <c r="D319" s="11">
        <v>38672</v>
      </c>
      <c r="E319">
        <v>199.27427700000001</v>
      </c>
    </row>
    <row r="320" spans="1:5" x14ac:dyDescent="0.2">
      <c r="A320" s="11">
        <v>38673</v>
      </c>
      <c r="B320">
        <v>200.97171</v>
      </c>
      <c r="D320" s="11">
        <v>38673</v>
      </c>
      <c r="E320">
        <v>201.92692600000001</v>
      </c>
    </row>
    <row r="321" spans="1:5" x14ac:dyDescent="0.2">
      <c r="A321" s="11">
        <v>38674</v>
      </c>
      <c r="B321">
        <v>199.35775799999999</v>
      </c>
      <c r="D321" s="11">
        <v>38674</v>
      </c>
      <c r="E321">
        <v>200.30529799999999</v>
      </c>
    </row>
    <row r="322" spans="1:5" x14ac:dyDescent="0.2">
      <c r="A322" s="11">
        <v>38677</v>
      </c>
      <c r="B322">
        <v>203.91568000000001</v>
      </c>
      <c r="D322" s="11">
        <v>38677</v>
      </c>
      <c r="E322">
        <v>204.88488799999999</v>
      </c>
    </row>
    <row r="323" spans="1:5" x14ac:dyDescent="0.2">
      <c r="A323" s="11">
        <v>38678</v>
      </c>
      <c r="B323">
        <v>207.45739699999999</v>
      </c>
      <c r="D323" s="11">
        <v>38678</v>
      </c>
      <c r="E323">
        <v>208.44345100000001</v>
      </c>
    </row>
    <row r="324" spans="1:5" x14ac:dyDescent="0.2">
      <c r="A324" s="11">
        <v>38679</v>
      </c>
      <c r="B324">
        <v>210.64047199999999</v>
      </c>
      <c r="D324" s="11">
        <v>38679</v>
      </c>
      <c r="E324">
        <v>211.64164700000001</v>
      </c>
    </row>
    <row r="325" spans="1:5" x14ac:dyDescent="0.2">
      <c r="A325" s="11">
        <v>38681</v>
      </c>
      <c r="B325">
        <v>213.50971999999999</v>
      </c>
      <c r="D325" s="11">
        <v>38681</v>
      </c>
      <c r="E325">
        <v>214.52452099999999</v>
      </c>
    </row>
    <row r="326" spans="1:5" x14ac:dyDescent="0.2">
      <c r="A326" s="11">
        <v>38684</v>
      </c>
      <c r="B326">
        <v>210.94931</v>
      </c>
      <c r="D326" s="11">
        <v>38684</v>
      </c>
      <c r="E326">
        <v>211.95195000000001</v>
      </c>
    </row>
    <row r="327" spans="1:5" x14ac:dyDescent="0.2">
      <c r="A327" s="11">
        <v>38685</v>
      </c>
      <c r="B327">
        <v>201.01654099999999</v>
      </c>
      <c r="D327" s="11">
        <v>38685</v>
      </c>
      <c r="E327">
        <v>201.97197</v>
      </c>
    </row>
    <row r="328" spans="1:5" x14ac:dyDescent="0.2">
      <c r="A328" s="11">
        <v>38686</v>
      </c>
      <c r="B328">
        <v>201.69899000000001</v>
      </c>
      <c r="D328" s="11">
        <v>38686</v>
      </c>
      <c r="E328">
        <v>202.65765400000001</v>
      </c>
    </row>
    <row r="329" spans="1:5" x14ac:dyDescent="0.2">
      <c r="A329" s="11">
        <v>38687</v>
      </c>
      <c r="B329">
        <v>206.27183500000001</v>
      </c>
      <c r="D329" s="11">
        <v>38687</v>
      </c>
      <c r="E329">
        <v>207.25225800000001</v>
      </c>
    </row>
    <row r="330" spans="1:5" x14ac:dyDescent="0.2">
      <c r="A330" s="11">
        <v>38688</v>
      </c>
      <c r="B330">
        <v>208.070099</v>
      </c>
      <c r="D330" s="11">
        <v>38688</v>
      </c>
      <c r="E330">
        <v>209.05905200000001</v>
      </c>
    </row>
    <row r="331" spans="1:5" x14ac:dyDescent="0.2">
      <c r="A331" s="11">
        <v>38691</v>
      </c>
      <c r="B331">
        <v>202.16722100000001</v>
      </c>
      <c r="D331" s="11">
        <v>38691</v>
      </c>
      <c r="E331">
        <v>203.128128</v>
      </c>
    </row>
    <row r="332" spans="1:5" x14ac:dyDescent="0.2">
      <c r="A332" s="11">
        <v>38692</v>
      </c>
      <c r="B332">
        <v>201.514679</v>
      </c>
      <c r="D332" s="11">
        <v>38692</v>
      </c>
      <c r="E332">
        <v>202.47247300000001</v>
      </c>
    </row>
    <row r="333" spans="1:5" x14ac:dyDescent="0.2">
      <c r="A333" s="11">
        <v>38693</v>
      </c>
      <c r="B333">
        <v>201.35526999999999</v>
      </c>
      <c r="D333" s="11">
        <v>38693</v>
      </c>
      <c r="E333">
        <v>202.31231700000001</v>
      </c>
    </row>
    <row r="334" spans="1:5" x14ac:dyDescent="0.2">
      <c r="A334" s="11">
        <v>38694</v>
      </c>
      <c r="B334">
        <v>204.558258</v>
      </c>
      <c r="D334" s="11">
        <v>38694</v>
      </c>
      <c r="E334">
        <v>205.53053299999999</v>
      </c>
    </row>
    <row r="335" spans="1:5" x14ac:dyDescent="0.2">
      <c r="A335" s="11">
        <v>38695</v>
      </c>
      <c r="B335">
        <v>203.83596800000001</v>
      </c>
      <c r="D335" s="11">
        <v>38695</v>
      </c>
      <c r="E335">
        <v>204.80481</v>
      </c>
    </row>
    <row r="336" spans="1:5" x14ac:dyDescent="0.2">
      <c r="A336" s="11">
        <v>38698</v>
      </c>
      <c r="B336">
        <v>205.53460699999999</v>
      </c>
      <c r="D336" s="11">
        <v>38698</v>
      </c>
      <c r="E336">
        <v>206.511505</v>
      </c>
    </row>
    <row r="337" spans="1:6" x14ac:dyDescent="0.2">
      <c r="A337" s="11">
        <v>38699</v>
      </c>
      <c r="B337">
        <v>207.96549999999999</v>
      </c>
      <c r="D337" s="11">
        <v>38699</v>
      </c>
      <c r="E337">
        <v>208.95394899999999</v>
      </c>
    </row>
    <row r="338" spans="1:6" x14ac:dyDescent="0.2">
      <c r="A338" s="11">
        <v>38700</v>
      </c>
      <c r="B338">
        <v>208.697754</v>
      </c>
      <c r="D338" s="11">
        <v>38700</v>
      </c>
      <c r="E338">
        <v>209.689697</v>
      </c>
    </row>
    <row r="339" spans="1:6" x14ac:dyDescent="0.2">
      <c r="A339" s="11">
        <v>38701</v>
      </c>
      <c r="B339">
        <v>210.486053</v>
      </c>
      <c r="D339" s="11">
        <v>38701</v>
      </c>
      <c r="E339">
        <v>211.486481</v>
      </c>
    </row>
    <row r="340" spans="1:6" x14ac:dyDescent="0.2">
      <c r="A340" s="11">
        <v>38702</v>
      </c>
      <c r="B340">
        <v>214.271851</v>
      </c>
      <c r="D340" s="11">
        <v>38702</v>
      </c>
      <c r="E340">
        <v>215.29028299999999</v>
      </c>
    </row>
    <row r="341" spans="1:6" x14ac:dyDescent="0.2">
      <c r="A341" s="11">
        <v>38705</v>
      </c>
      <c r="B341">
        <v>211.507217</v>
      </c>
      <c r="D341" s="11">
        <v>38705</v>
      </c>
      <c r="E341">
        <v>212.51251199999999</v>
      </c>
    </row>
    <row r="342" spans="1:6" x14ac:dyDescent="0.2">
      <c r="A342" s="11">
        <v>38706</v>
      </c>
      <c r="B342">
        <v>214.06762699999999</v>
      </c>
      <c r="D342" s="11">
        <v>38706</v>
      </c>
      <c r="E342">
        <v>215.085083</v>
      </c>
    </row>
    <row r="343" spans="1:6" x14ac:dyDescent="0.2">
      <c r="A343" s="11">
        <v>38707</v>
      </c>
      <c r="B343">
        <v>212.368988</v>
      </c>
      <c r="D343" s="11">
        <v>38707</v>
      </c>
      <c r="E343">
        <v>213.37837200000001</v>
      </c>
    </row>
    <row r="344" spans="1:6" x14ac:dyDescent="0.2">
      <c r="A344" s="11">
        <v>38708</v>
      </c>
      <c r="B344">
        <v>215.21333300000001</v>
      </c>
      <c r="D344" s="11">
        <v>38708</v>
      </c>
      <c r="E344">
        <v>216.23623699999999</v>
      </c>
    </row>
    <row r="345" spans="1:6" x14ac:dyDescent="0.2">
      <c r="A345" s="11">
        <v>38709</v>
      </c>
      <c r="B345">
        <v>214.66040000000001</v>
      </c>
      <c r="D345" s="11">
        <v>38709</v>
      </c>
      <c r="E345">
        <v>215.680679</v>
      </c>
    </row>
    <row r="346" spans="1:6" x14ac:dyDescent="0.2">
      <c r="A346" s="11">
        <v>38713</v>
      </c>
      <c r="B346">
        <v>211.52714499999999</v>
      </c>
      <c r="D346" s="11">
        <v>38713</v>
      </c>
      <c r="E346">
        <v>212.532532</v>
      </c>
    </row>
    <row r="347" spans="1:6" x14ac:dyDescent="0.2">
      <c r="A347" s="11">
        <v>38714</v>
      </c>
      <c r="B347">
        <v>212.54830899999999</v>
      </c>
      <c r="D347" s="11">
        <v>38714</v>
      </c>
      <c r="E347">
        <v>213.55856299999999</v>
      </c>
    </row>
    <row r="348" spans="1:6" x14ac:dyDescent="0.2">
      <c r="A348" s="11">
        <v>38715</v>
      </c>
      <c r="B348">
        <v>209.290527</v>
      </c>
      <c r="D348" s="11">
        <v>38715</v>
      </c>
      <c r="E348">
        <v>210.28527800000001</v>
      </c>
    </row>
    <row r="349" spans="1:6" x14ac:dyDescent="0.2">
      <c r="A349" s="23">
        <v>38716</v>
      </c>
      <c r="B349" s="17">
        <v>206.65541099999999</v>
      </c>
      <c r="C349" s="17"/>
      <c r="D349" s="23">
        <v>38716</v>
      </c>
      <c r="E349" s="17">
        <v>207.63763399999999</v>
      </c>
      <c r="F349" t="s">
        <v>84</v>
      </c>
    </row>
    <row r="350" spans="1:6" x14ac:dyDescent="0.2">
      <c r="A350" s="11">
        <v>38720</v>
      </c>
      <c r="B350">
        <v>216.802368</v>
      </c>
      <c r="D350" s="11">
        <v>38720</v>
      </c>
      <c r="E350">
        <v>217.83284</v>
      </c>
    </row>
    <row r="351" spans="1:6" x14ac:dyDescent="0.2">
      <c r="A351" s="11">
        <v>38721</v>
      </c>
      <c r="B351">
        <v>221.788681</v>
      </c>
      <c r="D351" s="11">
        <v>38721</v>
      </c>
      <c r="E351">
        <v>222.84285</v>
      </c>
    </row>
    <row r="352" spans="1:6" x14ac:dyDescent="0.2">
      <c r="A352" s="11">
        <v>38722</v>
      </c>
      <c r="B352">
        <v>224.77748099999999</v>
      </c>
      <c r="D352" s="11">
        <v>38722</v>
      </c>
      <c r="E352">
        <v>225.84584000000001</v>
      </c>
    </row>
    <row r="353" spans="1:5" x14ac:dyDescent="0.2">
      <c r="A353" s="11">
        <v>38723</v>
      </c>
      <c r="B353">
        <v>231.960556</v>
      </c>
      <c r="D353" s="11">
        <v>38723</v>
      </c>
      <c r="E353">
        <v>233.06306499999999</v>
      </c>
    </row>
    <row r="354" spans="1:5" x14ac:dyDescent="0.2">
      <c r="A354" s="11">
        <v>38726</v>
      </c>
      <c r="B354">
        <v>232.578247</v>
      </c>
      <c r="D354" s="11">
        <v>38726</v>
      </c>
      <c r="E354">
        <v>233.683685</v>
      </c>
    </row>
    <row r="355" spans="1:5" x14ac:dyDescent="0.2">
      <c r="A355" s="11">
        <v>38727</v>
      </c>
      <c r="B355">
        <v>234.00289900000001</v>
      </c>
      <c r="D355" s="11">
        <v>38727</v>
      </c>
      <c r="E355">
        <v>235.11511200000001</v>
      </c>
    </row>
    <row r="356" spans="1:5" x14ac:dyDescent="0.2">
      <c r="A356" s="11">
        <v>38728</v>
      </c>
      <c r="B356">
        <v>234.93440200000001</v>
      </c>
      <c r="D356" s="11">
        <v>38728</v>
      </c>
      <c r="E356">
        <v>236.05105599999999</v>
      </c>
    </row>
    <row r="357" spans="1:5" x14ac:dyDescent="0.2">
      <c r="A357" s="11">
        <v>38729</v>
      </c>
      <c r="B357">
        <v>230.949341</v>
      </c>
      <c r="D357" s="11">
        <v>38729</v>
      </c>
      <c r="E357">
        <v>232.047043</v>
      </c>
    </row>
    <row r="358" spans="1:5" x14ac:dyDescent="0.2">
      <c r="A358" s="11">
        <v>38730</v>
      </c>
      <c r="B358">
        <v>232.254456</v>
      </c>
      <c r="D358" s="11">
        <v>38730</v>
      </c>
      <c r="E358">
        <v>233.35835299999999</v>
      </c>
    </row>
    <row r="359" spans="1:5" x14ac:dyDescent="0.2">
      <c r="A359" s="11">
        <v>38734</v>
      </c>
      <c r="B359">
        <v>232.68284600000001</v>
      </c>
      <c r="D359" s="11">
        <v>38734</v>
      </c>
      <c r="E359">
        <v>233.78878800000001</v>
      </c>
    </row>
    <row r="360" spans="1:5" x14ac:dyDescent="0.2">
      <c r="A360" s="11">
        <v>38735</v>
      </c>
      <c r="B360">
        <v>221.62429800000001</v>
      </c>
      <c r="D360" s="11">
        <v>38735</v>
      </c>
      <c r="E360">
        <v>222.677673</v>
      </c>
    </row>
    <row r="361" spans="1:5" x14ac:dyDescent="0.2">
      <c r="A361" s="11">
        <v>38736</v>
      </c>
      <c r="B361">
        <v>217.41009500000001</v>
      </c>
      <c r="D361" s="11">
        <v>38736</v>
      </c>
      <c r="E361">
        <v>218.44345100000001</v>
      </c>
    </row>
    <row r="362" spans="1:5" x14ac:dyDescent="0.2">
      <c r="A362" s="11">
        <v>38737</v>
      </c>
      <c r="B362">
        <v>198.984161</v>
      </c>
      <c r="D362" s="11">
        <v>38737</v>
      </c>
      <c r="E362">
        <v>199.92993200000001</v>
      </c>
    </row>
    <row r="363" spans="1:5" x14ac:dyDescent="0.2">
      <c r="A363" s="11">
        <v>38740</v>
      </c>
      <c r="B363">
        <v>212.951797</v>
      </c>
      <c r="D363" s="11">
        <v>38740</v>
      </c>
      <c r="E363">
        <v>213.96395899999999</v>
      </c>
    </row>
    <row r="364" spans="1:5" x14ac:dyDescent="0.2">
      <c r="A364" s="11">
        <v>38741</v>
      </c>
      <c r="B364">
        <v>220.687805</v>
      </c>
      <c r="D364" s="11">
        <v>38741</v>
      </c>
      <c r="E364">
        <v>221.73674</v>
      </c>
    </row>
    <row r="365" spans="1:5" x14ac:dyDescent="0.2">
      <c r="A365" s="11">
        <v>38742</v>
      </c>
      <c r="B365">
        <v>215.69152800000001</v>
      </c>
      <c r="D365" s="11">
        <v>38742</v>
      </c>
      <c r="E365">
        <v>216.71672100000001</v>
      </c>
    </row>
    <row r="366" spans="1:5" x14ac:dyDescent="0.2">
      <c r="A366" s="11">
        <v>38743</v>
      </c>
      <c r="B366">
        <v>216.32415800000001</v>
      </c>
      <c r="D366" s="11">
        <v>38743</v>
      </c>
      <c r="E366">
        <v>217.35235599999999</v>
      </c>
    </row>
    <row r="367" spans="1:5" x14ac:dyDescent="0.2">
      <c r="A367" s="11">
        <v>38744</v>
      </c>
      <c r="B367">
        <v>215.93562299999999</v>
      </c>
      <c r="D367" s="11">
        <v>38744</v>
      </c>
      <c r="E367">
        <v>216.96196</v>
      </c>
    </row>
    <row r="368" spans="1:5" x14ac:dyDescent="0.2">
      <c r="A368" s="11">
        <v>38747</v>
      </c>
      <c r="B368">
        <v>212.613068</v>
      </c>
      <c r="D368" s="11">
        <v>38747</v>
      </c>
      <c r="E368">
        <v>213.623627</v>
      </c>
    </row>
    <row r="369" spans="1:5" x14ac:dyDescent="0.2">
      <c r="A369" s="11">
        <v>38748</v>
      </c>
      <c r="B369">
        <v>215.52217099999999</v>
      </c>
      <c r="D369" s="11">
        <v>38748</v>
      </c>
      <c r="E369">
        <v>216.546539</v>
      </c>
    </row>
    <row r="370" spans="1:5" x14ac:dyDescent="0.2">
      <c r="A370" s="11">
        <v>38749</v>
      </c>
      <c r="B370">
        <v>200.13983200000001</v>
      </c>
      <c r="D370" s="11">
        <v>38749</v>
      </c>
      <c r="E370">
        <v>201.091095</v>
      </c>
    </row>
    <row r="371" spans="1:5" x14ac:dyDescent="0.2">
      <c r="A371" s="11">
        <v>38750</v>
      </c>
      <c r="B371">
        <v>197.28054800000001</v>
      </c>
      <c r="D371" s="11">
        <v>38750</v>
      </c>
      <c r="E371">
        <v>198.21821600000001</v>
      </c>
    </row>
    <row r="372" spans="1:5" x14ac:dyDescent="0.2">
      <c r="A372" s="11">
        <v>38751</v>
      </c>
      <c r="B372">
        <v>190.062592</v>
      </c>
      <c r="D372" s="11">
        <v>38751</v>
      </c>
      <c r="E372">
        <v>190.96597299999999</v>
      </c>
    </row>
    <row r="373" spans="1:5" x14ac:dyDescent="0.2">
      <c r="A373" s="11">
        <v>38754</v>
      </c>
      <c r="B373">
        <v>191.830963</v>
      </c>
      <c r="D373" s="11">
        <v>38754</v>
      </c>
      <c r="E373">
        <v>192.74273700000001</v>
      </c>
    </row>
    <row r="374" spans="1:5" x14ac:dyDescent="0.2">
      <c r="A374" s="11">
        <v>38755</v>
      </c>
      <c r="B374">
        <v>183.27304100000001</v>
      </c>
      <c r="D374" s="11">
        <v>38755</v>
      </c>
      <c r="E374">
        <v>184.14415</v>
      </c>
    </row>
    <row r="375" spans="1:5" x14ac:dyDescent="0.2">
      <c r="A375" s="11">
        <v>38756</v>
      </c>
      <c r="B375">
        <v>183.850876</v>
      </c>
      <c r="D375" s="11">
        <v>38756</v>
      </c>
      <c r="E375">
        <v>184.72473099999999</v>
      </c>
    </row>
    <row r="376" spans="1:5" x14ac:dyDescent="0.2">
      <c r="A376" s="11">
        <v>38757</v>
      </c>
      <c r="B376">
        <v>178.71513400000001</v>
      </c>
      <c r="D376" s="11">
        <v>38757</v>
      </c>
      <c r="E376">
        <v>179.56456</v>
      </c>
    </row>
    <row r="377" spans="1:5" x14ac:dyDescent="0.2">
      <c r="A377" s="11">
        <v>38758</v>
      </c>
      <c r="B377">
        <v>180.62796</v>
      </c>
      <c r="D377" s="11">
        <v>38758</v>
      </c>
      <c r="E377">
        <v>181.486481</v>
      </c>
    </row>
    <row r="378" spans="1:5" x14ac:dyDescent="0.2">
      <c r="A378" s="11">
        <v>38761</v>
      </c>
      <c r="B378">
        <v>172.20452900000001</v>
      </c>
      <c r="D378" s="11">
        <v>38761</v>
      </c>
      <c r="E378">
        <v>173.02302599999999</v>
      </c>
    </row>
    <row r="379" spans="1:5" x14ac:dyDescent="0.2">
      <c r="A379" s="11">
        <v>38762</v>
      </c>
      <c r="B379">
        <v>171.01898199999999</v>
      </c>
      <c r="D379" s="11">
        <v>38762</v>
      </c>
      <c r="E379">
        <v>171.83183299999999</v>
      </c>
    </row>
    <row r="380" spans="1:5" x14ac:dyDescent="0.2">
      <c r="A380" s="11">
        <v>38763</v>
      </c>
      <c r="B380">
        <v>170.550735</v>
      </c>
      <c r="D380" s="11">
        <v>38763</v>
      </c>
      <c r="E380">
        <v>171.36135899999999</v>
      </c>
    </row>
    <row r="381" spans="1:5" x14ac:dyDescent="0.2">
      <c r="A381" s="11">
        <v>38764</v>
      </c>
      <c r="B381">
        <v>182.54577599999999</v>
      </c>
      <c r="D381" s="11">
        <v>38764</v>
      </c>
      <c r="E381">
        <v>183.41340600000001</v>
      </c>
    </row>
    <row r="382" spans="1:5" x14ac:dyDescent="0.2">
      <c r="A382" s="11">
        <v>38765</v>
      </c>
      <c r="B382">
        <v>183.68649300000001</v>
      </c>
      <c r="D382" s="11">
        <v>38765</v>
      </c>
      <c r="E382">
        <v>184.55955499999999</v>
      </c>
    </row>
    <row r="383" spans="1:5" x14ac:dyDescent="0.2">
      <c r="A383" s="11">
        <v>38769</v>
      </c>
      <c r="B383">
        <v>182.610535</v>
      </c>
      <c r="D383" s="11">
        <v>38769</v>
      </c>
      <c r="E383">
        <v>183.47848500000001</v>
      </c>
    </row>
    <row r="384" spans="1:5" x14ac:dyDescent="0.2">
      <c r="A384" s="11">
        <v>38770</v>
      </c>
      <c r="B384">
        <v>182.062592</v>
      </c>
      <c r="D384" s="11">
        <v>38770</v>
      </c>
      <c r="E384">
        <v>182.927933</v>
      </c>
    </row>
    <row r="385" spans="1:5" x14ac:dyDescent="0.2">
      <c r="A385" s="11">
        <v>38771</v>
      </c>
      <c r="B385">
        <v>188.32910200000001</v>
      </c>
      <c r="D385" s="11">
        <v>38771</v>
      </c>
      <c r="E385">
        <v>189.22422800000001</v>
      </c>
    </row>
    <row r="386" spans="1:5" x14ac:dyDescent="0.2">
      <c r="A386" s="11">
        <v>38772</v>
      </c>
      <c r="B386">
        <v>187.99534600000001</v>
      </c>
      <c r="D386" s="11">
        <v>38772</v>
      </c>
      <c r="E386">
        <v>188.88888499999999</v>
      </c>
    </row>
    <row r="387" spans="1:5" x14ac:dyDescent="0.2">
      <c r="A387" s="11">
        <v>38775</v>
      </c>
      <c r="B387">
        <v>194.461105</v>
      </c>
      <c r="D387" s="11">
        <v>38775</v>
      </c>
      <c r="E387">
        <v>195.385391</v>
      </c>
    </row>
    <row r="388" spans="1:5" x14ac:dyDescent="0.2">
      <c r="A388" s="11">
        <v>38776</v>
      </c>
      <c r="B388">
        <v>180.63294999999999</v>
      </c>
      <c r="D388" s="11">
        <v>38776</v>
      </c>
      <c r="E388">
        <v>181.49148600000001</v>
      </c>
    </row>
    <row r="389" spans="1:5" x14ac:dyDescent="0.2">
      <c r="A389" s="11">
        <v>38777</v>
      </c>
      <c r="B389">
        <v>181.718872</v>
      </c>
      <c r="D389" s="11">
        <v>38777</v>
      </c>
      <c r="E389">
        <v>182.582581</v>
      </c>
    </row>
    <row r="390" spans="1:5" x14ac:dyDescent="0.2">
      <c r="A390" s="11">
        <v>38778</v>
      </c>
      <c r="B390">
        <v>187.52212499999999</v>
      </c>
      <c r="D390" s="11">
        <v>38778</v>
      </c>
      <c r="E390">
        <v>188.41340600000001</v>
      </c>
    </row>
    <row r="391" spans="1:5" x14ac:dyDescent="0.2">
      <c r="A391" s="11">
        <v>38779</v>
      </c>
      <c r="B391">
        <v>188.38389599999999</v>
      </c>
      <c r="D391" s="11">
        <v>38779</v>
      </c>
      <c r="E391">
        <v>189.27928199999999</v>
      </c>
    </row>
    <row r="392" spans="1:5" x14ac:dyDescent="0.2">
      <c r="A392" s="11">
        <v>38782</v>
      </c>
      <c r="B392">
        <v>183.362717</v>
      </c>
      <c r="D392" s="11">
        <v>38782</v>
      </c>
      <c r="E392">
        <v>184.234238</v>
      </c>
    </row>
    <row r="393" spans="1:5" x14ac:dyDescent="0.2">
      <c r="A393" s="11">
        <v>38783</v>
      </c>
      <c r="B393">
        <v>181.54452499999999</v>
      </c>
      <c r="D393" s="11">
        <v>38783</v>
      </c>
      <c r="E393">
        <v>182.40741</v>
      </c>
    </row>
    <row r="394" spans="1:5" x14ac:dyDescent="0.2">
      <c r="A394" s="11">
        <v>38784</v>
      </c>
      <c r="B394">
        <v>176.27926600000001</v>
      </c>
      <c r="D394" s="11">
        <v>38784</v>
      </c>
      <c r="E394">
        <v>177.11711099999999</v>
      </c>
    </row>
    <row r="395" spans="1:5" x14ac:dyDescent="0.2">
      <c r="A395" s="11">
        <v>38785</v>
      </c>
      <c r="B395">
        <v>170.85957300000001</v>
      </c>
      <c r="D395" s="11">
        <v>38785</v>
      </c>
      <c r="E395">
        <v>171.67167699999999</v>
      </c>
    </row>
    <row r="396" spans="1:5" x14ac:dyDescent="0.2">
      <c r="A396" s="11">
        <v>38786</v>
      </c>
      <c r="B396">
        <v>168.119843</v>
      </c>
      <c r="D396" s="11">
        <v>38786</v>
      </c>
      <c r="E396">
        <v>168.918915</v>
      </c>
    </row>
    <row r="397" spans="1:5" x14ac:dyDescent="0.2">
      <c r="A397" s="11">
        <v>38789</v>
      </c>
      <c r="B397">
        <v>167.900665</v>
      </c>
      <c r="D397" s="11">
        <v>38789</v>
      </c>
      <c r="E397">
        <v>168.6987</v>
      </c>
    </row>
    <row r="398" spans="1:5" x14ac:dyDescent="0.2">
      <c r="A398" s="11">
        <v>38790</v>
      </c>
      <c r="B398">
        <v>174.92434700000001</v>
      </c>
      <c r="D398" s="11">
        <v>38790</v>
      </c>
      <c r="E398">
        <v>175.755753</v>
      </c>
    </row>
    <row r="399" spans="1:5" x14ac:dyDescent="0.2">
      <c r="A399" s="11">
        <v>38791</v>
      </c>
      <c r="B399">
        <v>171.60678100000001</v>
      </c>
      <c r="D399" s="11">
        <v>38791</v>
      </c>
      <c r="E399">
        <v>172.42242400000001</v>
      </c>
    </row>
    <row r="400" spans="1:5" x14ac:dyDescent="0.2">
      <c r="A400" s="11">
        <v>38792</v>
      </c>
      <c r="B400">
        <v>168.75247200000001</v>
      </c>
      <c r="D400" s="11">
        <v>38792</v>
      </c>
      <c r="E400">
        <v>169.55455000000001</v>
      </c>
    </row>
    <row r="401" spans="1:5" x14ac:dyDescent="0.2">
      <c r="A401" s="11">
        <v>38793</v>
      </c>
      <c r="B401">
        <v>169.26057399999999</v>
      </c>
      <c r="D401" s="11">
        <v>38793</v>
      </c>
      <c r="E401">
        <v>170.06506300000001</v>
      </c>
    </row>
    <row r="402" spans="1:5" x14ac:dyDescent="0.2">
      <c r="A402" s="11">
        <v>38796</v>
      </c>
      <c r="B402">
        <v>173.444885</v>
      </c>
      <c r="D402" s="11">
        <v>38796</v>
      </c>
      <c r="E402">
        <v>174.269272</v>
      </c>
    </row>
    <row r="403" spans="1:5" x14ac:dyDescent="0.2">
      <c r="A403" s="11">
        <v>38797</v>
      </c>
      <c r="B403">
        <v>169.325333</v>
      </c>
      <c r="D403" s="11">
        <v>38797</v>
      </c>
      <c r="E403">
        <v>170.13012699999999</v>
      </c>
    </row>
    <row r="404" spans="1:5" x14ac:dyDescent="0.2">
      <c r="A404" s="11">
        <v>38798</v>
      </c>
      <c r="B404">
        <v>169.474762</v>
      </c>
      <c r="D404" s="11">
        <v>38798</v>
      </c>
      <c r="E404">
        <v>170.28027299999999</v>
      </c>
    </row>
    <row r="405" spans="1:5" x14ac:dyDescent="0.2">
      <c r="A405" s="11">
        <v>38799</v>
      </c>
      <c r="B405">
        <v>170.306656</v>
      </c>
      <c r="D405" s="11">
        <v>38799</v>
      </c>
      <c r="E405">
        <v>171.116119</v>
      </c>
    </row>
    <row r="406" spans="1:5" x14ac:dyDescent="0.2">
      <c r="A406" s="11">
        <v>38800</v>
      </c>
      <c r="B406">
        <v>182.21700999999999</v>
      </c>
      <c r="D406" s="11">
        <v>38800</v>
      </c>
      <c r="E406">
        <v>183.08308400000001</v>
      </c>
    </row>
    <row r="407" spans="1:5" x14ac:dyDescent="0.2">
      <c r="A407" s="11">
        <v>38803</v>
      </c>
      <c r="B407">
        <v>184.15473900000001</v>
      </c>
      <c r="D407" s="11">
        <v>38803</v>
      </c>
      <c r="E407">
        <v>185.03002900000001</v>
      </c>
    </row>
    <row r="408" spans="1:5" x14ac:dyDescent="0.2">
      <c r="A408" s="11">
        <v>38804</v>
      </c>
      <c r="B408">
        <v>187.89572100000001</v>
      </c>
      <c r="D408" s="11">
        <v>38804</v>
      </c>
      <c r="E408">
        <v>188.78878800000001</v>
      </c>
    </row>
    <row r="409" spans="1:5" x14ac:dyDescent="0.2">
      <c r="A409" s="11">
        <v>38805</v>
      </c>
      <c r="B409">
        <v>196.75251800000001</v>
      </c>
      <c r="D409" s="11">
        <v>38805</v>
      </c>
      <c r="E409">
        <v>197.68768299999999</v>
      </c>
    </row>
    <row r="410" spans="1:5" x14ac:dyDescent="0.2">
      <c r="A410" s="11">
        <v>38806</v>
      </c>
      <c r="B410">
        <v>193.49473599999999</v>
      </c>
      <c r="D410" s="11">
        <v>38806</v>
      </c>
      <c r="E410">
        <v>194.414413</v>
      </c>
    </row>
    <row r="411" spans="1:5" x14ac:dyDescent="0.2">
      <c r="A411" s="11">
        <v>38807</v>
      </c>
      <c r="B411">
        <v>194.27181999999999</v>
      </c>
      <c r="D411" s="11">
        <v>38807</v>
      </c>
      <c r="E411">
        <v>195.19519</v>
      </c>
    </row>
    <row r="412" spans="1:5" x14ac:dyDescent="0.2">
      <c r="A412" s="11">
        <v>38810</v>
      </c>
      <c r="B412">
        <v>194.12237500000001</v>
      </c>
      <c r="D412" s="11">
        <v>38810</v>
      </c>
      <c r="E412">
        <v>195.04504399999999</v>
      </c>
    </row>
    <row r="413" spans="1:5" x14ac:dyDescent="0.2">
      <c r="A413" s="11">
        <v>38811</v>
      </c>
      <c r="B413">
        <v>201.415054</v>
      </c>
      <c r="D413" s="11">
        <v>38811</v>
      </c>
      <c r="E413">
        <v>202.37237500000001</v>
      </c>
    </row>
    <row r="414" spans="1:5" x14ac:dyDescent="0.2">
      <c r="A414" s="11">
        <v>38812</v>
      </c>
      <c r="B414">
        <v>203.23323099999999</v>
      </c>
      <c r="D414" s="11">
        <v>38812</v>
      </c>
      <c r="E414">
        <v>204.19920300000001</v>
      </c>
    </row>
    <row r="415" spans="1:5" x14ac:dyDescent="0.2">
      <c r="A415" s="11">
        <v>38813</v>
      </c>
      <c r="B415">
        <v>204.822281</v>
      </c>
      <c r="D415" s="11">
        <v>38813</v>
      </c>
      <c r="E415">
        <v>205.79579200000001</v>
      </c>
    </row>
    <row r="416" spans="1:5" x14ac:dyDescent="0.2">
      <c r="A416" s="11">
        <v>38814</v>
      </c>
      <c r="B416">
        <v>202.32165499999999</v>
      </c>
      <c r="D416" s="11">
        <v>38814</v>
      </c>
      <c r="E416">
        <v>203.28327899999999</v>
      </c>
    </row>
    <row r="417" spans="1:5" x14ac:dyDescent="0.2">
      <c r="A417" s="11">
        <v>38817</v>
      </c>
      <c r="B417">
        <v>207.412567</v>
      </c>
      <c r="D417" s="11">
        <v>38817</v>
      </c>
      <c r="E417">
        <v>208.398392</v>
      </c>
    </row>
    <row r="418" spans="1:5" x14ac:dyDescent="0.2">
      <c r="A418" s="11">
        <v>38818</v>
      </c>
      <c r="B418">
        <v>204.06510900000001</v>
      </c>
      <c r="D418" s="11">
        <v>38818</v>
      </c>
      <c r="E418">
        <v>205.035034</v>
      </c>
    </row>
    <row r="419" spans="1:5" x14ac:dyDescent="0.2">
      <c r="A419" s="11">
        <v>38819</v>
      </c>
      <c r="B419">
        <v>203.71144100000001</v>
      </c>
      <c r="D419" s="11">
        <v>38819</v>
      </c>
      <c r="E419">
        <v>204.67967200000001</v>
      </c>
    </row>
    <row r="420" spans="1:5" x14ac:dyDescent="0.2">
      <c r="A420" s="11">
        <v>38820</v>
      </c>
      <c r="B420">
        <v>200.329117</v>
      </c>
      <c r="D420" s="11">
        <v>38820</v>
      </c>
      <c r="E420">
        <v>201.28128100000001</v>
      </c>
    </row>
    <row r="421" spans="1:5" x14ac:dyDescent="0.2">
      <c r="A421" s="11">
        <v>38824</v>
      </c>
      <c r="B421">
        <v>202.65042099999999</v>
      </c>
      <c r="D421" s="11">
        <v>38824</v>
      </c>
      <c r="E421">
        <v>203.613617</v>
      </c>
    </row>
    <row r="422" spans="1:5" x14ac:dyDescent="0.2">
      <c r="A422" s="11">
        <v>38825</v>
      </c>
      <c r="B422">
        <v>201.36523399999999</v>
      </c>
      <c r="D422" s="11">
        <v>38825</v>
      </c>
      <c r="E422">
        <v>202.322327</v>
      </c>
    </row>
    <row r="423" spans="1:5" x14ac:dyDescent="0.2">
      <c r="A423" s="11">
        <v>38826</v>
      </c>
      <c r="B423">
        <v>204.48355100000001</v>
      </c>
      <c r="D423" s="11">
        <v>38826</v>
      </c>
      <c r="E423">
        <v>205.45545999999999</v>
      </c>
    </row>
    <row r="424" spans="1:5" x14ac:dyDescent="0.2">
      <c r="A424" s="11">
        <v>38827</v>
      </c>
      <c r="B424">
        <v>206.725143</v>
      </c>
      <c r="D424" s="11">
        <v>38827</v>
      </c>
      <c r="E424">
        <v>207.70770300000001</v>
      </c>
    </row>
    <row r="425" spans="1:5" x14ac:dyDescent="0.2">
      <c r="A425" s="11">
        <v>38828</v>
      </c>
      <c r="B425">
        <v>217.73388700000001</v>
      </c>
      <c r="D425" s="11">
        <v>38828</v>
      </c>
      <c r="E425">
        <v>218.76876799999999</v>
      </c>
    </row>
    <row r="426" spans="1:5" x14ac:dyDescent="0.2">
      <c r="A426" s="11">
        <v>38831</v>
      </c>
      <c r="B426">
        <v>219.427536</v>
      </c>
      <c r="D426" s="11">
        <v>38831</v>
      </c>
      <c r="E426">
        <v>220.470474</v>
      </c>
    </row>
    <row r="427" spans="1:5" x14ac:dyDescent="0.2">
      <c r="A427" s="11">
        <v>38832</v>
      </c>
      <c r="B427">
        <v>212.78244000000001</v>
      </c>
      <c r="D427" s="11">
        <v>38832</v>
      </c>
      <c r="E427">
        <v>213.79379299999999</v>
      </c>
    </row>
    <row r="428" spans="1:5" x14ac:dyDescent="0.2">
      <c r="A428" s="11">
        <v>38833</v>
      </c>
      <c r="B428">
        <v>212.18966699999999</v>
      </c>
      <c r="D428" s="11">
        <v>38833</v>
      </c>
      <c r="E428">
        <v>213.198196</v>
      </c>
    </row>
    <row r="429" spans="1:5" x14ac:dyDescent="0.2">
      <c r="A429" s="11">
        <v>38834</v>
      </c>
      <c r="B429">
        <v>209.23075900000001</v>
      </c>
      <c r="D429" s="11">
        <v>38834</v>
      </c>
      <c r="E429">
        <v>210.22522000000001</v>
      </c>
    </row>
    <row r="430" spans="1:5" x14ac:dyDescent="0.2">
      <c r="A430" s="11">
        <v>38835</v>
      </c>
      <c r="B430">
        <v>208.189651</v>
      </c>
      <c r="D430" s="11">
        <v>38835</v>
      </c>
      <c r="E430">
        <v>209.17918399999999</v>
      </c>
    </row>
    <row r="431" spans="1:5" x14ac:dyDescent="0.2">
      <c r="A431" s="11">
        <v>38838</v>
      </c>
      <c r="B431">
        <v>198.70519999999999</v>
      </c>
      <c r="D431" s="11">
        <v>38838</v>
      </c>
      <c r="E431">
        <v>199.649643</v>
      </c>
    </row>
    <row r="432" spans="1:5" x14ac:dyDescent="0.2">
      <c r="A432" s="11">
        <v>38839</v>
      </c>
      <c r="B432">
        <v>196.662857</v>
      </c>
      <c r="D432" s="11">
        <v>38839</v>
      </c>
      <c r="E432">
        <v>197.59759500000001</v>
      </c>
    </row>
    <row r="433" spans="1:5" x14ac:dyDescent="0.2">
      <c r="A433" s="11">
        <v>38840</v>
      </c>
      <c r="B433">
        <v>196.34903</v>
      </c>
      <c r="D433" s="11">
        <v>38840</v>
      </c>
      <c r="E433">
        <v>197.28228799999999</v>
      </c>
    </row>
    <row r="434" spans="1:5" x14ac:dyDescent="0.2">
      <c r="A434" s="11">
        <v>38841</v>
      </c>
      <c r="B434">
        <v>196.63795500000001</v>
      </c>
      <c r="D434" s="11">
        <v>38841</v>
      </c>
      <c r="E434">
        <v>197.57257100000001</v>
      </c>
    </row>
    <row r="435" spans="1:5" x14ac:dyDescent="0.2">
      <c r="A435" s="11">
        <v>38842</v>
      </c>
      <c r="B435">
        <v>196.41378800000001</v>
      </c>
      <c r="D435" s="11">
        <v>38842</v>
      </c>
      <c r="E435">
        <v>197.347351</v>
      </c>
    </row>
    <row r="436" spans="1:5" x14ac:dyDescent="0.2">
      <c r="A436" s="11">
        <v>38845</v>
      </c>
      <c r="B436">
        <v>196.65289300000001</v>
      </c>
      <c r="D436" s="11">
        <v>38845</v>
      </c>
      <c r="E436">
        <v>197.58758499999999</v>
      </c>
    </row>
    <row r="437" spans="1:5" x14ac:dyDescent="0.2">
      <c r="A437" s="11">
        <v>38846</v>
      </c>
      <c r="B437">
        <v>203.636719</v>
      </c>
      <c r="D437" s="11">
        <v>38846</v>
      </c>
      <c r="E437">
        <v>204.60459900000001</v>
      </c>
    </row>
    <row r="438" spans="1:5" x14ac:dyDescent="0.2">
      <c r="A438" s="11">
        <v>38847</v>
      </c>
      <c r="B438">
        <v>200.73757900000001</v>
      </c>
      <c r="D438" s="11">
        <v>38847</v>
      </c>
      <c r="E438">
        <v>201.69169600000001</v>
      </c>
    </row>
    <row r="439" spans="1:5" x14ac:dyDescent="0.2">
      <c r="A439" s="11">
        <v>38848</v>
      </c>
      <c r="B439">
        <v>192.77742000000001</v>
      </c>
      <c r="D439" s="11">
        <v>38848</v>
      </c>
      <c r="E439">
        <v>193.69369499999999</v>
      </c>
    </row>
    <row r="440" spans="1:5" x14ac:dyDescent="0.2">
      <c r="A440" s="11">
        <v>38849</v>
      </c>
      <c r="B440">
        <v>186.366455</v>
      </c>
      <c r="D440" s="11">
        <v>38849</v>
      </c>
      <c r="E440">
        <v>187.25225800000001</v>
      </c>
    </row>
    <row r="441" spans="1:5" x14ac:dyDescent="0.2">
      <c r="A441" s="11">
        <v>38852</v>
      </c>
      <c r="B441">
        <v>187.397583</v>
      </c>
      <c r="D441" s="11">
        <v>38852</v>
      </c>
      <c r="E441">
        <v>188.288284</v>
      </c>
    </row>
    <row r="442" spans="1:5" x14ac:dyDescent="0.2">
      <c r="A442" s="11">
        <v>38853</v>
      </c>
      <c r="B442">
        <v>184.95674099999999</v>
      </c>
      <c r="D442" s="11">
        <v>38853</v>
      </c>
      <c r="E442">
        <v>185.83583100000001</v>
      </c>
    </row>
    <row r="443" spans="1:5" x14ac:dyDescent="0.2">
      <c r="A443" s="11">
        <v>38854</v>
      </c>
      <c r="B443">
        <v>186.55076600000001</v>
      </c>
      <c r="D443" s="11">
        <v>38854</v>
      </c>
      <c r="E443">
        <v>187.43743900000001</v>
      </c>
    </row>
    <row r="444" spans="1:5" x14ac:dyDescent="0.2">
      <c r="A444" s="11">
        <v>38855</v>
      </c>
      <c r="B444">
        <v>184.802322</v>
      </c>
      <c r="D444" s="11">
        <v>38855</v>
      </c>
      <c r="E444">
        <v>185.680679</v>
      </c>
    </row>
    <row r="445" spans="1:5" x14ac:dyDescent="0.2">
      <c r="A445" s="11">
        <v>38856</v>
      </c>
      <c r="B445">
        <v>184.31912199999999</v>
      </c>
      <c r="D445" s="11">
        <v>38856</v>
      </c>
      <c r="E445">
        <v>185.19519</v>
      </c>
    </row>
    <row r="446" spans="1:5" x14ac:dyDescent="0.2">
      <c r="A446" s="11">
        <v>38859</v>
      </c>
      <c r="B446">
        <v>184.78239400000001</v>
      </c>
      <c r="D446" s="11">
        <v>38859</v>
      </c>
      <c r="E446">
        <v>185.66066000000001</v>
      </c>
    </row>
    <row r="447" spans="1:5" x14ac:dyDescent="0.2">
      <c r="A447" s="11">
        <v>38860</v>
      </c>
      <c r="B447">
        <v>187.08874499999999</v>
      </c>
      <c r="D447" s="11">
        <v>38860</v>
      </c>
      <c r="E447">
        <v>187.977982</v>
      </c>
    </row>
    <row r="448" spans="1:5" x14ac:dyDescent="0.2">
      <c r="A448" s="11">
        <v>38861</v>
      </c>
      <c r="B448">
        <v>189.913162</v>
      </c>
      <c r="D448" s="11">
        <v>38861</v>
      </c>
      <c r="E448">
        <v>190.815811</v>
      </c>
    </row>
    <row r="449" spans="1:5" x14ac:dyDescent="0.2">
      <c r="A449" s="11">
        <v>38862</v>
      </c>
      <c r="B449">
        <v>190.77990700000001</v>
      </c>
      <c r="D449" s="11">
        <v>38862</v>
      </c>
      <c r="E449">
        <v>191.686691</v>
      </c>
    </row>
    <row r="450" spans="1:5" x14ac:dyDescent="0.2">
      <c r="A450" s="11">
        <v>38863</v>
      </c>
      <c r="B450">
        <v>189.96296699999999</v>
      </c>
      <c r="D450" s="11">
        <v>38863</v>
      </c>
      <c r="E450">
        <v>190.86586</v>
      </c>
    </row>
    <row r="451" spans="1:5" x14ac:dyDescent="0.2">
      <c r="A451" s="11">
        <v>38867</v>
      </c>
      <c r="B451">
        <v>185.275543</v>
      </c>
      <c r="D451" s="11">
        <v>38867</v>
      </c>
      <c r="E451">
        <v>186.156158</v>
      </c>
    </row>
    <row r="452" spans="1:5" x14ac:dyDescent="0.2">
      <c r="A452" s="11">
        <v>38868</v>
      </c>
      <c r="B452">
        <v>185.21575899999999</v>
      </c>
      <c r="D452" s="11">
        <v>38868</v>
      </c>
      <c r="E452">
        <v>186.09610000000001</v>
      </c>
    </row>
    <row r="453" spans="1:5" x14ac:dyDescent="0.2">
      <c r="A453" s="11">
        <v>38869</v>
      </c>
      <c r="B453">
        <v>190.595596</v>
      </c>
      <c r="D453" s="11">
        <v>38869</v>
      </c>
      <c r="E453">
        <v>191.50149500000001</v>
      </c>
    </row>
    <row r="454" spans="1:5" x14ac:dyDescent="0.2">
      <c r="A454" s="11">
        <v>38870</v>
      </c>
      <c r="B454">
        <v>189.01153600000001</v>
      </c>
      <c r="D454" s="11">
        <v>38870</v>
      </c>
      <c r="E454">
        <v>189.90991199999999</v>
      </c>
    </row>
    <row r="455" spans="1:5" x14ac:dyDescent="0.2">
      <c r="A455" s="11">
        <v>38873</v>
      </c>
      <c r="B455">
        <v>186.52087399999999</v>
      </c>
      <c r="D455" s="11">
        <v>38873</v>
      </c>
      <c r="E455">
        <v>187.40741</v>
      </c>
    </row>
    <row r="456" spans="1:5" x14ac:dyDescent="0.2">
      <c r="A456" s="11">
        <v>38874</v>
      </c>
      <c r="B456">
        <v>194.26684599999999</v>
      </c>
      <c r="D456" s="11">
        <v>38874</v>
      </c>
      <c r="E456">
        <v>195.19018600000001</v>
      </c>
    </row>
    <row r="457" spans="1:5" x14ac:dyDescent="0.2">
      <c r="A457" s="11">
        <v>38875</v>
      </c>
      <c r="B457">
        <v>192.53334000000001</v>
      </c>
      <c r="D457" s="11">
        <v>38875</v>
      </c>
      <c r="E457">
        <v>193.44845599999999</v>
      </c>
    </row>
    <row r="458" spans="1:5" x14ac:dyDescent="0.2">
      <c r="A458" s="11">
        <v>38876</v>
      </c>
      <c r="B458">
        <v>195.91566499999999</v>
      </c>
      <c r="D458" s="11">
        <v>38876</v>
      </c>
      <c r="E458">
        <v>196.84684799999999</v>
      </c>
    </row>
    <row r="459" spans="1:5" x14ac:dyDescent="0.2">
      <c r="A459" s="11">
        <v>38877</v>
      </c>
      <c r="B459">
        <v>192.563232</v>
      </c>
      <c r="D459" s="11">
        <v>38877</v>
      </c>
      <c r="E459">
        <v>193.47848500000001</v>
      </c>
    </row>
    <row r="460" spans="1:5" x14ac:dyDescent="0.2">
      <c r="A460" s="11">
        <v>38880</v>
      </c>
      <c r="B460">
        <v>190.05761699999999</v>
      </c>
      <c r="D460" s="11">
        <v>38880</v>
      </c>
      <c r="E460">
        <v>190.96096800000001</v>
      </c>
    </row>
    <row r="461" spans="1:5" x14ac:dyDescent="0.2">
      <c r="A461" s="11">
        <v>38881</v>
      </c>
      <c r="B461">
        <v>192.53831500000001</v>
      </c>
      <c r="D461" s="11">
        <v>38881</v>
      </c>
      <c r="E461">
        <v>193.453461</v>
      </c>
    </row>
    <row r="462" spans="1:5" x14ac:dyDescent="0.2">
      <c r="A462" s="11">
        <v>38882</v>
      </c>
      <c r="B462">
        <v>191.477295</v>
      </c>
      <c r="D462" s="11">
        <v>38882</v>
      </c>
      <c r="E462">
        <v>192.38739000000001</v>
      </c>
    </row>
    <row r="463" spans="1:5" x14ac:dyDescent="0.2">
      <c r="A463" s="11">
        <v>38883</v>
      </c>
      <c r="B463">
        <v>194.769958</v>
      </c>
      <c r="D463" s="11">
        <v>38883</v>
      </c>
      <c r="E463">
        <v>195.695694</v>
      </c>
    </row>
    <row r="464" spans="1:5" x14ac:dyDescent="0.2">
      <c r="A464" s="11">
        <v>38884</v>
      </c>
      <c r="B464">
        <v>194.62051400000001</v>
      </c>
      <c r="D464" s="11">
        <v>38884</v>
      </c>
      <c r="E464">
        <v>195.545547</v>
      </c>
    </row>
    <row r="465" spans="1:5" x14ac:dyDescent="0.2">
      <c r="A465" s="11">
        <v>38887</v>
      </c>
      <c r="B465">
        <v>193.345291</v>
      </c>
      <c r="D465" s="11">
        <v>38887</v>
      </c>
      <c r="E465">
        <v>194.26426699999999</v>
      </c>
    </row>
    <row r="466" spans="1:5" x14ac:dyDescent="0.2">
      <c r="A466" s="11">
        <v>38888</v>
      </c>
      <c r="B466">
        <v>192.86210600000001</v>
      </c>
      <c r="D466" s="11">
        <v>38888</v>
      </c>
      <c r="E466">
        <v>193.77877799999999</v>
      </c>
    </row>
    <row r="467" spans="1:5" x14ac:dyDescent="0.2">
      <c r="A467" s="11">
        <v>38889</v>
      </c>
      <c r="B467">
        <v>200.314178</v>
      </c>
      <c r="D467" s="11">
        <v>38889</v>
      </c>
      <c r="E467">
        <v>201.266266</v>
      </c>
    </row>
    <row r="468" spans="1:5" x14ac:dyDescent="0.2">
      <c r="A468" s="11">
        <v>38890</v>
      </c>
      <c r="B468">
        <v>199.228241</v>
      </c>
      <c r="D468" s="11">
        <v>38890</v>
      </c>
      <c r="E468">
        <v>200.17517100000001</v>
      </c>
    </row>
    <row r="469" spans="1:5" x14ac:dyDescent="0.2">
      <c r="A469" s="11">
        <v>38891</v>
      </c>
      <c r="B469">
        <v>201.674072</v>
      </c>
      <c r="D469" s="11">
        <v>38891</v>
      </c>
      <c r="E469">
        <v>202.63262900000001</v>
      </c>
    </row>
    <row r="470" spans="1:5" x14ac:dyDescent="0.2">
      <c r="A470" s="11">
        <v>38894</v>
      </c>
      <c r="B470">
        <v>201.35526999999999</v>
      </c>
      <c r="D470" s="11">
        <v>38894</v>
      </c>
      <c r="E470">
        <v>202.31231700000001</v>
      </c>
    </row>
    <row r="471" spans="1:5" x14ac:dyDescent="0.2">
      <c r="A471" s="11">
        <v>38895</v>
      </c>
      <c r="B471">
        <v>200.40881300000001</v>
      </c>
      <c r="D471" s="11">
        <v>38895</v>
      </c>
      <c r="E471">
        <v>201.36135899999999</v>
      </c>
    </row>
    <row r="472" spans="1:5" x14ac:dyDescent="0.2">
      <c r="A472" s="11">
        <v>38896</v>
      </c>
      <c r="B472">
        <v>202.296738</v>
      </c>
      <c r="D472" s="11">
        <v>38896</v>
      </c>
      <c r="E472">
        <v>203.25825499999999</v>
      </c>
    </row>
    <row r="473" spans="1:5" x14ac:dyDescent="0.2">
      <c r="A473" s="11">
        <v>38897</v>
      </c>
      <c r="B473">
        <v>208.12489299999999</v>
      </c>
      <c r="D473" s="11">
        <v>38897</v>
      </c>
      <c r="E473">
        <v>209.11412000000001</v>
      </c>
    </row>
    <row r="474" spans="1:5" x14ac:dyDescent="0.2">
      <c r="A474" s="11">
        <v>38898</v>
      </c>
      <c r="B474">
        <v>208.88206500000001</v>
      </c>
      <c r="D474" s="11">
        <v>38898</v>
      </c>
      <c r="E474">
        <v>209.874878</v>
      </c>
    </row>
    <row r="475" spans="1:5" x14ac:dyDescent="0.2">
      <c r="A475" s="11">
        <v>38901</v>
      </c>
      <c r="B475">
        <v>210.80983000000001</v>
      </c>
      <c r="D475" s="11">
        <v>38901</v>
      </c>
      <c r="E475">
        <v>211.811813</v>
      </c>
    </row>
    <row r="476" spans="1:5" x14ac:dyDescent="0.2">
      <c r="A476" s="11">
        <v>38903</v>
      </c>
      <c r="B476">
        <v>209.943085</v>
      </c>
      <c r="D476" s="11">
        <v>38903</v>
      </c>
      <c r="E476">
        <v>210.94094799999999</v>
      </c>
    </row>
    <row r="477" spans="1:5" x14ac:dyDescent="0.2">
      <c r="A477" s="11">
        <v>38904</v>
      </c>
      <c r="B477">
        <v>210.804855</v>
      </c>
      <c r="D477" s="11">
        <v>38904</v>
      </c>
      <c r="E477">
        <v>211.80680799999999</v>
      </c>
    </row>
    <row r="478" spans="1:5" x14ac:dyDescent="0.2">
      <c r="A478" s="11">
        <v>38905</v>
      </c>
      <c r="B478">
        <v>209.43997200000001</v>
      </c>
      <c r="D478" s="11">
        <v>38905</v>
      </c>
      <c r="E478">
        <v>210.43544</v>
      </c>
    </row>
    <row r="479" spans="1:5" x14ac:dyDescent="0.2">
      <c r="A479" s="11">
        <v>38908</v>
      </c>
      <c r="B479">
        <v>208.31916799999999</v>
      </c>
      <c r="D479" s="11">
        <v>38908</v>
      </c>
      <c r="E479">
        <v>209.30931100000001</v>
      </c>
    </row>
    <row r="480" spans="1:5" x14ac:dyDescent="0.2">
      <c r="A480" s="11">
        <v>38909</v>
      </c>
      <c r="B480">
        <v>211.487289</v>
      </c>
      <c r="D480" s="11">
        <v>38909</v>
      </c>
      <c r="E480">
        <v>212.492493</v>
      </c>
    </row>
    <row r="481" spans="1:5" x14ac:dyDescent="0.2">
      <c r="A481" s="11">
        <v>38910</v>
      </c>
      <c r="B481">
        <v>207.845947</v>
      </c>
      <c r="D481" s="11">
        <v>38910</v>
      </c>
      <c r="E481">
        <v>208.833832</v>
      </c>
    </row>
    <row r="482" spans="1:5" x14ac:dyDescent="0.2">
      <c r="A482" s="11">
        <v>38911</v>
      </c>
      <c r="B482">
        <v>203.651657</v>
      </c>
      <c r="D482" s="11">
        <v>38911</v>
      </c>
      <c r="E482">
        <v>204.61961400000001</v>
      </c>
    </row>
    <row r="483" spans="1:5" x14ac:dyDescent="0.2">
      <c r="A483" s="11">
        <v>38912</v>
      </c>
      <c r="B483">
        <v>200.996613</v>
      </c>
      <c r="D483" s="11">
        <v>38912</v>
      </c>
      <c r="E483">
        <v>201.95195000000001</v>
      </c>
    </row>
    <row r="484" spans="1:5" x14ac:dyDescent="0.2">
      <c r="A484" s="11">
        <v>38915</v>
      </c>
      <c r="B484">
        <v>203.183426</v>
      </c>
      <c r="D484" s="11">
        <v>38915</v>
      </c>
      <c r="E484">
        <v>204.14915500000001</v>
      </c>
    </row>
    <row r="485" spans="1:5" x14ac:dyDescent="0.2">
      <c r="A485" s="11">
        <v>38916</v>
      </c>
      <c r="B485">
        <v>200.77246099999999</v>
      </c>
      <c r="D485" s="11">
        <v>38916</v>
      </c>
      <c r="E485">
        <v>201.72673</v>
      </c>
    </row>
    <row r="486" spans="1:5" x14ac:dyDescent="0.2">
      <c r="A486" s="11">
        <v>38917</v>
      </c>
      <c r="B486">
        <v>198.75502</v>
      </c>
      <c r="D486" s="11">
        <v>38917</v>
      </c>
      <c r="E486">
        <v>199.69970699999999</v>
      </c>
    </row>
    <row r="487" spans="1:5" x14ac:dyDescent="0.2">
      <c r="A487" s="11">
        <v>38918</v>
      </c>
      <c r="B487">
        <v>192.83720400000001</v>
      </c>
      <c r="D487" s="11">
        <v>38918</v>
      </c>
      <c r="E487">
        <v>193.75375399999999</v>
      </c>
    </row>
    <row r="488" spans="1:5" x14ac:dyDescent="0.2">
      <c r="A488" s="11">
        <v>38919</v>
      </c>
      <c r="B488">
        <v>194.32661400000001</v>
      </c>
      <c r="D488" s="11">
        <v>38919</v>
      </c>
      <c r="E488">
        <v>195.25024400000001</v>
      </c>
    </row>
    <row r="489" spans="1:5" x14ac:dyDescent="0.2">
      <c r="A489" s="11">
        <v>38922</v>
      </c>
      <c r="B489">
        <v>194.72013899999999</v>
      </c>
      <c r="D489" s="11">
        <v>38922</v>
      </c>
      <c r="E489">
        <v>195.645645</v>
      </c>
    </row>
    <row r="490" spans="1:5" x14ac:dyDescent="0.2">
      <c r="A490" s="11">
        <v>38923</v>
      </c>
      <c r="B490">
        <v>193.95301799999999</v>
      </c>
      <c r="D490" s="11">
        <v>38923</v>
      </c>
      <c r="E490">
        <v>194.874878</v>
      </c>
    </row>
    <row r="491" spans="1:5" x14ac:dyDescent="0.2">
      <c r="A491" s="11">
        <v>38924</v>
      </c>
      <c r="B491">
        <v>192.03022799999999</v>
      </c>
      <c r="D491" s="11">
        <v>38924</v>
      </c>
      <c r="E491">
        <v>192.942947</v>
      </c>
    </row>
    <row r="492" spans="1:5" x14ac:dyDescent="0.2">
      <c r="A492" s="11">
        <v>38925</v>
      </c>
      <c r="B492">
        <v>190.486008</v>
      </c>
      <c r="D492" s="11">
        <v>38925</v>
      </c>
      <c r="E492">
        <v>191.39138800000001</v>
      </c>
    </row>
    <row r="493" spans="1:5" x14ac:dyDescent="0.2">
      <c r="A493" s="11">
        <v>38926</v>
      </c>
      <c r="B493">
        <v>193.33532700000001</v>
      </c>
      <c r="D493" s="11">
        <v>38926</v>
      </c>
      <c r="E493">
        <v>194.254257</v>
      </c>
    </row>
    <row r="494" spans="1:5" x14ac:dyDescent="0.2">
      <c r="A494" s="11">
        <v>38929</v>
      </c>
      <c r="B494">
        <v>192.578171</v>
      </c>
      <c r="D494" s="11">
        <v>38929</v>
      </c>
      <c r="E494">
        <v>193.49350000000001</v>
      </c>
    </row>
    <row r="495" spans="1:5" x14ac:dyDescent="0.2">
      <c r="A495" s="11">
        <v>38930</v>
      </c>
      <c r="B495">
        <v>187.05387899999999</v>
      </c>
      <c r="D495" s="11">
        <v>38930</v>
      </c>
      <c r="E495">
        <v>187.942947</v>
      </c>
    </row>
    <row r="496" spans="1:5" x14ac:dyDescent="0.2">
      <c r="A496" s="11">
        <v>38931</v>
      </c>
      <c r="B496">
        <v>182.929337</v>
      </c>
      <c r="D496" s="11">
        <v>38931</v>
      </c>
      <c r="E496">
        <v>183.79879800000001</v>
      </c>
    </row>
    <row r="497" spans="1:5" x14ac:dyDescent="0.2">
      <c r="A497" s="11">
        <v>38932</v>
      </c>
      <c r="B497">
        <v>186.99409499999999</v>
      </c>
      <c r="D497" s="11">
        <v>38932</v>
      </c>
      <c r="E497">
        <v>187.88288900000001</v>
      </c>
    </row>
    <row r="498" spans="1:5" x14ac:dyDescent="0.2">
      <c r="A498" s="11">
        <v>38933</v>
      </c>
      <c r="B498">
        <v>186.22697400000001</v>
      </c>
      <c r="D498" s="11">
        <v>38933</v>
      </c>
      <c r="E498">
        <v>187.11210600000001</v>
      </c>
    </row>
    <row r="499" spans="1:5" x14ac:dyDescent="0.2">
      <c r="A499" s="11">
        <v>38936</v>
      </c>
      <c r="B499">
        <v>188.269318</v>
      </c>
      <c r="D499" s="11">
        <v>38936</v>
      </c>
      <c r="E499">
        <v>189.16416899999999</v>
      </c>
    </row>
    <row r="500" spans="1:5" x14ac:dyDescent="0.2">
      <c r="A500" s="11">
        <v>38937</v>
      </c>
      <c r="B500">
        <v>189.78862000000001</v>
      </c>
      <c r="D500" s="11">
        <v>38937</v>
      </c>
      <c r="E500">
        <v>190.69068899999999</v>
      </c>
    </row>
    <row r="501" spans="1:5" x14ac:dyDescent="0.2">
      <c r="A501" s="11">
        <v>38938</v>
      </c>
      <c r="B501">
        <v>187.76620500000001</v>
      </c>
      <c r="D501" s="11">
        <v>38938</v>
      </c>
      <c r="E501">
        <v>188.658661</v>
      </c>
    </row>
    <row r="502" spans="1:5" x14ac:dyDescent="0.2">
      <c r="A502" s="11">
        <v>38939</v>
      </c>
      <c r="B502">
        <v>186.401321</v>
      </c>
      <c r="D502" s="11">
        <v>38939</v>
      </c>
      <c r="E502">
        <v>187.28729200000001</v>
      </c>
    </row>
    <row r="503" spans="1:5" x14ac:dyDescent="0.2">
      <c r="A503" s="11">
        <v>38940</v>
      </c>
      <c r="B503">
        <v>183.56196600000001</v>
      </c>
      <c r="D503" s="11">
        <v>38940</v>
      </c>
      <c r="E503">
        <v>184.43443300000001</v>
      </c>
    </row>
    <row r="504" spans="1:5" x14ac:dyDescent="0.2">
      <c r="A504" s="11">
        <v>38943</v>
      </c>
      <c r="B504">
        <v>184.02522300000001</v>
      </c>
      <c r="D504" s="11">
        <v>38943</v>
      </c>
      <c r="E504">
        <v>184.899902</v>
      </c>
    </row>
    <row r="505" spans="1:5" x14ac:dyDescent="0.2">
      <c r="A505" s="11">
        <v>38944</v>
      </c>
      <c r="B505">
        <v>189.77368200000001</v>
      </c>
      <c r="D505" s="11">
        <v>38944</v>
      </c>
      <c r="E505">
        <v>190.67567399999999</v>
      </c>
    </row>
    <row r="506" spans="1:5" x14ac:dyDescent="0.2">
      <c r="A506" s="11">
        <v>38945</v>
      </c>
      <c r="B506">
        <v>193.136078</v>
      </c>
      <c r="D506" s="11">
        <v>38945</v>
      </c>
      <c r="E506">
        <v>194.054047</v>
      </c>
    </row>
    <row r="507" spans="1:5" x14ac:dyDescent="0.2">
      <c r="A507" s="11">
        <v>38946</v>
      </c>
      <c r="B507">
        <v>192.17965699999999</v>
      </c>
      <c r="D507" s="11">
        <v>38946</v>
      </c>
      <c r="E507">
        <v>193.09309400000001</v>
      </c>
    </row>
    <row r="508" spans="1:5" x14ac:dyDescent="0.2">
      <c r="A508" s="11">
        <v>38947</v>
      </c>
      <c r="B508">
        <v>190.96421799999999</v>
      </c>
      <c r="D508" s="11">
        <v>38947</v>
      </c>
      <c r="E508">
        <v>191.871872</v>
      </c>
    </row>
    <row r="509" spans="1:5" x14ac:dyDescent="0.2">
      <c r="A509" s="11">
        <v>38950</v>
      </c>
      <c r="B509">
        <v>187.94554099999999</v>
      </c>
      <c r="D509" s="11">
        <v>38950</v>
      </c>
      <c r="E509">
        <v>188.83883700000001</v>
      </c>
    </row>
    <row r="510" spans="1:5" x14ac:dyDescent="0.2">
      <c r="A510" s="11">
        <v>38951</v>
      </c>
      <c r="B510">
        <v>188.43869000000001</v>
      </c>
      <c r="D510" s="11">
        <v>38951</v>
      </c>
      <c r="E510">
        <v>189.33433500000001</v>
      </c>
    </row>
    <row r="511" spans="1:5" x14ac:dyDescent="0.2">
      <c r="A511" s="11">
        <v>38952</v>
      </c>
      <c r="B511">
        <v>186.01776100000001</v>
      </c>
      <c r="D511" s="11">
        <v>38952</v>
      </c>
      <c r="E511">
        <v>186.90190100000001</v>
      </c>
    </row>
    <row r="512" spans="1:5" x14ac:dyDescent="0.2">
      <c r="A512" s="11">
        <v>38953</v>
      </c>
      <c r="B512">
        <v>186.16720599999999</v>
      </c>
      <c r="D512" s="11">
        <v>38953</v>
      </c>
      <c r="E512">
        <v>187.05204800000001</v>
      </c>
    </row>
    <row r="513" spans="1:5" x14ac:dyDescent="0.2">
      <c r="A513" s="11">
        <v>38954</v>
      </c>
      <c r="B513">
        <v>185.933075</v>
      </c>
      <c r="D513" s="11">
        <v>38954</v>
      </c>
      <c r="E513">
        <v>186.81681800000001</v>
      </c>
    </row>
    <row r="514" spans="1:5" x14ac:dyDescent="0.2">
      <c r="A514" s="11">
        <v>38957</v>
      </c>
      <c r="B514">
        <v>189.76371800000001</v>
      </c>
      <c r="D514" s="11">
        <v>38957</v>
      </c>
      <c r="E514">
        <v>190.66566499999999</v>
      </c>
    </row>
    <row r="515" spans="1:5" x14ac:dyDescent="0.2">
      <c r="A515" s="11">
        <v>38958</v>
      </c>
      <c r="B515">
        <v>188.76745600000001</v>
      </c>
      <c r="D515" s="11">
        <v>38958</v>
      </c>
      <c r="E515">
        <v>189.664658</v>
      </c>
    </row>
    <row r="516" spans="1:5" x14ac:dyDescent="0.2">
      <c r="A516" s="11">
        <v>38959</v>
      </c>
      <c r="B516">
        <v>189.66409300000001</v>
      </c>
      <c r="D516" s="11">
        <v>38959</v>
      </c>
      <c r="E516">
        <v>190.56556699999999</v>
      </c>
    </row>
    <row r="517" spans="1:5" x14ac:dyDescent="0.2">
      <c r="A517" s="11">
        <v>38960</v>
      </c>
      <c r="B517">
        <v>188.558243</v>
      </c>
      <c r="D517" s="11">
        <v>38960</v>
      </c>
      <c r="E517">
        <v>189.454453</v>
      </c>
    </row>
    <row r="518" spans="1:5" x14ac:dyDescent="0.2">
      <c r="A518" s="11">
        <v>38961</v>
      </c>
      <c r="B518">
        <v>188.593109</v>
      </c>
      <c r="D518" s="11">
        <v>38961</v>
      </c>
      <c r="E518">
        <v>189.489487</v>
      </c>
    </row>
    <row r="519" spans="1:5" x14ac:dyDescent="0.2">
      <c r="A519" s="11">
        <v>38965</v>
      </c>
      <c r="B519">
        <v>191.462357</v>
      </c>
      <c r="D519" s="11">
        <v>38965</v>
      </c>
      <c r="E519">
        <v>192.37237500000001</v>
      </c>
    </row>
    <row r="520" spans="1:5" x14ac:dyDescent="0.2">
      <c r="A520" s="11">
        <v>38966</v>
      </c>
      <c r="B520">
        <v>189.360229</v>
      </c>
      <c r="D520" s="11">
        <v>38966</v>
      </c>
      <c r="E520">
        <v>190.260254</v>
      </c>
    </row>
    <row r="521" spans="1:5" x14ac:dyDescent="0.2">
      <c r="A521" s="11">
        <v>38967</v>
      </c>
      <c r="B521">
        <v>188.53831500000001</v>
      </c>
      <c r="D521" s="11">
        <v>38967</v>
      </c>
      <c r="E521">
        <v>189.43443300000001</v>
      </c>
    </row>
    <row r="522" spans="1:5" x14ac:dyDescent="0.2">
      <c r="A522" s="11">
        <v>38968</v>
      </c>
      <c r="B522">
        <v>188.21951300000001</v>
      </c>
      <c r="D522" s="11">
        <v>38968</v>
      </c>
      <c r="E522">
        <v>189.11412000000001</v>
      </c>
    </row>
    <row r="523" spans="1:5" x14ac:dyDescent="0.2">
      <c r="A523" s="11">
        <v>38971</v>
      </c>
      <c r="B523">
        <v>191.32785000000001</v>
      </c>
      <c r="D523" s="11">
        <v>38971</v>
      </c>
      <c r="E523">
        <v>192.237244</v>
      </c>
    </row>
    <row r="524" spans="1:5" x14ac:dyDescent="0.2">
      <c r="A524" s="11">
        <v>38972</v>
      </c>
      <c r="B524">
        <v>195.218277</v>
      </c>
      <c r="D524" s="11">
        <v>38972</v>
      </c>
      <c r="E524">
        <v>196.14614900000001</v>
      </c>
    </row>
    <row r="525" spans="1:5" x14ac:dyDescent="0.2">
      <c r="A525" s="11">
        <v>38973</v>
      </c>
      <c r="B525">
        <v>202.525879</v>
      </c>
      <c r="D525" s="11">
        <v>38973</v>
      </c>
      <c r="E525">
        <v>203.488495</v>
      </c>
    </row>
    <row r="526" spans="1:5" x14ac:dyDescent="0.2">
      <c r="A526" s="11">
        <v>38974</v>
      </c>
      <c r="B526">
        <v>201.23571799999999</v>
      </c>
      <c r="D526" s="11">
        <v>38974</v>
      </c>
      <c r="E526">
        <v>202.19220000000001</v>
      </c>
    </row>
    <row r="527" spans="1:5" x14ac:dyDescent="0.2">
      <c r="A527" s="11">
        <v>38975</v>
      </c>
      <c r="B527">
        <v>204.17469800000001</v>
      </c>
      <c r="D527" s="11">
        <v>38975</v>
      </c>
      <c r="E527">
        <v>205.14514199999999</v>
      </c>
    </row>
    <row r="528" spans="1:5" x14ac:dyDescent="0.2">
      <c r="A528" s="11">
        <v>38978</v>
      </c>
      <c r="B528">
        <v>206.57072400000001</v>
      </c>
      <c r="D528" s="11">
        <v>38978</v>
      </c>
      <c r="E528">
        <v>207.55255099999999</v>
      </c>
    </row>
    <row r="529" spans="1:5" x14ac:dyDescent="0.2">
      <c r="A529" s="11">
        <v>38979</v>
      </c>
      <c r="B529">
        <v>201.15103099999999</v>
      </c>
      <c r="D529" s="11">
        <v>38979</v>
      </c>
      <c r="E529">
        <v>202.107101</v>
      </c>
    </row>
    <row r="530" spans="1:5" x14ac:dyDescent="0.2">
      <c r="A530" s="11">
        <v>38980</v>
      </c>
      <c r="B530">
        <v>197.758759</v>
      </c>
      <c r="D530" s="11">
        <v>38980</v>
      </c>
      <c r="E530">
        <v>198.6987</v>
      </c>
    </row>
    <row r="531" spans="1:5" x14ac:dyDescent="0.2">
      <c r="A531" s="11">
        <v>38981</v>
      </c>
      <c r="B531">
        <v>202.665359</v>
      </c>
      <c r="D531" s="11">
        <v>38981</v>
      </c>
      <c r="E531">
        <v>203.62863200000001</v>
      </c>
    </row>
    <row r="532" spans="1:5" x14ac:dyDescent="0.2">
      <c r="A532" s="11">
        <v>38982</v>
      </c>
      <c r="B532">
        <v>201.13609299999999</v>
      </c>
      <c r="D532" s="11">
        <v>38982</v>
      </c>
      <c r="E532">
        <v>202.09208699999999</v>
      </c>
    </row>
    <row r="533" spans="1:5" x14ac:dyDescent="0.2">
      <c r="A533" s="11">
        <v>38985</v>
      </c>
      <c r="B533">
        <v>201.23571799999999</v>
      </c>
      <c r="D533" s="11">
        <v>38985</v>
      </c>
      <c r="E533">
        <v>202.19220000000001</v>
      </c>
    </row>
    <row r="534" spans="1:5" x14ac:dyDescent="0.2">
      <c r="A534" s="11">
        <v>38986</v>
      </c>
      <c r="B534">
        <v>202.67532299999999</v>
      </c>
      <c r="D534" s="11">
        <v>38986</v>
      </c>
      <c r="E534">
        <v>203.63864100000001</v>
      </c>
    </row>
    <row r="535" spans="1:5" x14ac:dyDescent="0.2">
      <c r="A535" s="11">
        <v>38987</v>
      </c>
      <c r="B535">
        <v>200.70770300000001</v>
      </c>
      <c r="D535" s="11">
        <v>38987</v>
      </c>
      <c r="E535">
        <v>201.66166699999999</v>
      </c>
    </row>
    <row r="536" spans="1:5" x14ac:dyDescent="0.2">
      <c r="A536" s="11">
        <v>38988</v>
      </c>
      <c r="B536">
        <v>201.03646900000001</v>
      </c>
      <c r="D536" s="11">
        <v>38988</v>
      </c>
      <c r="E536">
        <v>201.99198899999999</v>
      </c>
    </row>
    <row r="537" spans="1:5" x14ac:dyDescent="0.2">
      <c r="A537" s="11">
        <v>38989</v>
      </c>
      <c r="B537">
        <v>200.1996</v>
      </c>
      <c r="D537" s="11">
        <v>38989</v>
      </c>
      <c r="E537">
        <v>201.15115399999999</v>
      </c>
    </row>
    <row r="538" spans="1:5" x14ac:dyDescent="0.2">
      <c r="A538" s="11">
        <v>38992</v>
      </c>
      <c r="B538">
        <v>199.97045900000001</v>
      </c>
      <c r="D538" s="11">
        <v>38992</v>
      </c>
      <c r="E538">
        <v>200.92091400000001</v>
      </c>
    </row>
    <row r="539" spans="1:5" x14ac:dyDescent="0.2">
      <c r="A539" s="11">
        <v>38993</v>
      </c>
      <c r="B539">
        <v>201.26561000000001</v>
      </c>
      <c r="D539" s="11">
        <v>38993</v>
      </c>
      <c r="E539">
        <v>202.222229</v>
      </c>
    </row>
    <row r="540" spans="1:5" x14ac:dyDescent="0.2">
      <c r="A540" s="11">
        <v>38994</v>
      </c>
      <c r="B540">
        <v>207.073837</v>
      </c>
      <c r="D540" s="11">
        <v>38994</v>
      </c>
      <c r="E540">
        <v>208.05806000000001</v>
      </c>
    </row>
    <row r="541" spans="1:5" x14ac:dyDescent="0.2">
      <c r="A541" s="11">
        <v>38995</v>
      </c>
      <c r="B541">
        <v>205.13609299999999</v>
      </c>
      <c r="D541" s="11">
        <v>38995</v>
      </c>
      <c r="E541">
        <v>206.11111500000001</v>
      </c>
    </row>
    <row r="542" spans="1:5" x14ac:dyDescent="0.2">
      <c r="A542" s="11">
        <v>38996</v>
      </c>
      <c r="B542">
        <v>209.46487400000001</v>
      </c>
      <c r="D542" s="11">
        <v>38996</v>
      </c>
      <c r="E542">
        <v>210.460464</v>
      </c>
    </row>
    <row r="543" spans="1:5" x14ac:dyDescent="0.2">
      <c r="A543" s="11">
        <v>38999</v>
      </c>
      <c r="B543">
        <v>213.699005</v>
      </c>
      <c r="D543" s="11">
        <v>38999</v>
      </c>
      <c r="E543">
        <v>214.71472199999999</v>
      </c>
    </row>
    <row r="544" spans="1:5" x14ac:dyDescent="0.2">
      <c r="A544" s="11">
        <v>39000</v>
      </c>
      <c r="B544">
        <v>212.52839700000001</v>
      </c>
      <c r="D544" s="11">
        <v>39000</v>
      </c>
      <c r="E544">
        <v>213.538544</v>
      </c>
    </row>
    <row r="545" spans="1:5" x14ac:dyDescent="0.2">
      <c r="A545" s="11">
        <v>39001</v>
      </c>
      <c r="B545">
        <v>212.45367400000001</v>
      </c>
      <c r="D545" s="11">
        <v>39001</v>
      </c>
      <c r="E545">
        <v>213.46347</v>
      </c>
    </row>
    <row r="546" spans="1:5" x14ac:dyDescent="0.2">
      <c r="A546" s="11">
        <v>39002</v>
      </c>
      <c r="B546">
        <v>212.921921</v>
      </c>
      <c r="D546" s="11">
        <v>39002</v>
      </c>
      <c r="E546">
        <v>213.93392900000001</v>
      </c>
    </row>
    <row r="547" spans="1:5" x14ac:dyDescent="0.2">
      <c r="A547" s="11">
        <v>39003</v>
      </c>
      <c r="B547">
        <v>212.85217299999999</v>
      </c>
      <c r="D547" s="11">
        <v>39003</v>
      </c>
      <c r="E547">
        <v>213.86386100000001</v>
      </c>
    </row>
    <row r="548" spans="1:5" x14ac:dyDescent="0.2">
      <c r="A548" s="11">
        <v>39006</v>
      </c>
      <c r="B548">
        <v>210.08753999999999</v>
      </c>
      <c r="D548" s="11">
        <v>39006</v>
      </c>
      <c r="E548">
        <v>211.08609000000001</v>
      </c>
    </row>
    <row r="549" spans="1:5" x14ac:dyDescent="0.2">
      <c r="A549" s="11">
        <v>39007</v>
      </c>
      <c r="B549">
        <v>209.53460699999999</v>
      </c>
      <c r="D549" s="11">
        <v>39007</v>
      </c>
      <c r="E549">
        <v>210.53053299999999</v>
      </c>
    </row>
    <row r="550" spans="1:5" x14ac:dyDescent="0.2">
      <c r="A550" s="11">
        <v>39008</v>
      </c>
      <c r="B550">
        <v>208.87210099999999</v>
      </c>
      <c r="D550" s="11">
        <v>39008</v>
      </c>
      <c r="E550">
        <v>209.864868</v>
      </c>
    </row>
    <row r="551" spans="1:5" x14ac:dyDescent="0.2">
      <c r="A551" s="11">
        <v>39009</v>
      </c>
      <c r="B551">
        <v>212.234497</v>
      </c>
      <c r="D551" s="11">
        <v>39009</v>
      </c>
      <c r="E551">
        <v>213.24323999999999</v>
      </c>
    </row>
    <row r="552" spans="1:5" x14ac:dyDescent="0.2">
      <c r="A552" s="11">
        <v>39010</v>
      </c>
      <c r="B552">
        <v>228.97674599999999</v>
      </c>
      <c r="D552" s="11">
        <v>39010</v>
      </c>
      <c r="E552">
        <v>230.06506300000001</v>
      </c>
    </row>
    <row r="553" spans="1:5" x14ac:dyDescent="0.2">
      <c r="A553" s="11">
        <v>39013</v>
      </c>
      <c r="B553">
        <v>239.49232499999999</v>
      </c>
      <c r="D553" s="11">
        <v>39013</v>
      </c>
      <c r="E553">
        <v>240.63063</v>
      </c>
    </row>
    <row r="554" spans="1:5" x14ac:dyDescent="0.2">
      <c r="A554" s="11">
        <v>39014</v>
      </c>
      <c r="B554">
        <v>235.77127100000001</v>
      </c>
      <c r="D554" s="11">
        <v>39014</v>
      </c>
      <c r="E554">
        <v>236.89189099999999</v>
      </c>
    </row>
    <row r="555" spans="1:5" x14ac:dyDescent="0.2">
      <c r="A555" s="11">
        <v>39015</v>
      </c>
      <c r="B555">
        <v>242.39146400000001</v>
      </c>
      <c r="D555" s="11">
        <v>39015</v>
      </c>
      <c r="E555">
        <v>243.54354900000001</v>
      </c>
    </row>
    <row r="556" spans="1:5" x14ac:dyDescent="0.2">
      <c r="A556" s="11">
        <v>39016</v>
      </c>
      <c r="B556">
        <v>241.64425700000001</v>
      </c>
      <c r="D556" s="11">
        <v>39016</v>
      </c>
      <c r="E556">
        <v>242.79278600000001</v>
      </c>
    </row>
    <row r="557" spans="1:5" x14ac:dyDescent="0.2">
      <c r="A557" s="11">
        <v>39017</v>
      </c>
      <c r="B557">
        <v>236.712738</v>
      </c>
      <c r="D557" s="11">
        <v>39017</v>
      </c>
      <c r="E557">
        <v>237.83784499999999</v>
      </c>
    </row>
    <row r="558" spans="1:5" x14ac:dyDescent="0.2">
      <c r="A558" s="11">
        <v>39020</v>
      </c>
      <c r="B558">
        <v>237.39518699999999</v>
      </c>
      <c r="D558" s="11">
        <v>39020</v>
      </c>
      <c r="E558">
        <v>238.523529</v>
      </c>
    </row>
    <row r="559" spans="1:5" x14ac:dyDescent="0.2">
      <c r="A559" s="11">
        <v>39021</v>
      </c>
      <c r="B559">
        <v>237.30552700000001</v>
      </c>
      <c r="D559" s="11">
        <v>39021</v>
      </c>
      <c r="E559">
        <v>238.433426</v>
      </c>
    </row>
    <row r="560" spans="1:5" x14ac:dyDescent="0.2">
      <c r="A560" s="11">
        <v>39022</v>
      </c>
      <c r="B560">
        <v>232.87712099999999</v>
      </c>
      <c r="D560" s="11">
        <v>39022</v>
      </c>
      <c r="E560">
        <v>233.98397800000001</v>
      </c>
    </row>
    <row r="561" spans="1:5" x14ac:dyDescent="0.2">
      <c r="A561" s="11">
        <v>39023</v>
      </c>
      <c r="B561">
        <v>234.07762099999999</v>
      </c>
      <c r="D561" s="11">
        <v>39023</v>
      </c>
      <c r="E561">
        <v>235.19018600000001</v>
      </c>
    </row>
    <row r="562" spans="1:5" x14ac:dyDescent="0.2">
      <c r="A562" s="11">
        <v>39024</v>
      </c>
      <c r="B562">
        <v>235.01908900000001</v>
      </c>
      <c r="D562" s="11">
        <v>39024</v>
      </c>
      <c r="E562">
        <v>236.13613900000001</v>
      </c>
    </row>
    <row r="563" spans="1:5" x14ac:dyDescent="0.2">
      <c r="A563" s="11">
        <v>39027</v>
      </c>
      <c r="B563">
        <v>237.584473</v>
      </c>
      <c r="D563" s="11">
        <v>39027</v>
      </c>
      <c r="E563">
        <v>238.71371500000001</v>
      </c>
    </row>
    <row r="564" spans="1:5" x14ac:dyDescent="0.2">
      <c r="A564" s="11">
        <v>39028</v>
      </c>
      <c r="B564">
        <v>235.402649</v>
      </c>
      <c r="D564" s="11">
        <v>39028</v>
      </c>
      <c r="E564">
        <v>236.52151499999999</v>
      </c>
    </row>
    <row r="565" spans="1:5" x14ac:dyDescent="0.2">
      <c r="A565" s="11">
        <v>39029</v>
      </c>
      <c r="B565">
        <v>236.613113</v>
      </c>
      <c r="D565" s="11">
        <v>39029</v>
      </c>
      <c r="E565">
        <v>237.73773199999999</v>
      </c>
    </row>
    <row r="566" spans="1:5" x14ac:dyDescent="0.2">
      <c r="A566" s="11">
        <v>39030</v>
      </c>
      <c r="B566">
        <v>235.43254099999999</v>
      </c>
      <c r="D566" s="11">
        <v>39030</v>
      </c>
      <c r="E566">
        <v>236.55154400000001</v>
      </c>
    </row>
    <row r="567" spans="1:5" x14ac:dyDescent="0.2">
      <c r="A567" s="11">
        <v>39031</v>
      </c>
      <c r="B567">
        <v>235.89082300000001</v>
      </c>
      <c r="D567" s="11">
        <v>39031</v>
      </c>
      <c r="E567">
        <v>237.01200900000001</v>
      </c>
    </row>
    <row r="568" spans="1:5" x14ac:dyDescent="0.2">
      <c r="A568" s="11">
        <v>39034</v>
      </c>
      <c r="B568">
        <v>239.61685199999999</v>
      </c>
      <c r="D568" s="11">
        <v>39034</v>
      </c>
      <c r="E568">
        <v>240.755753</v>
      </c>
    </row>
    <row r="569" spans="1:5" x14ac:dyDescent="0.2">
      <c r="A569" s="11">
        <v>39035</v>
      </c>
      <c r="B569">
        <v>243.73642000000001</v>
      </c>
      <c r="D569" s="11">
        <v>39035</v>
      </c>
      <c r="E569">
        <v>244.89489699999999</v>
      </c>
    </row>
    <row r="570" spans="1:5" x14ac:dyDescent="0.2">
      <c r="A570" s="11">
        <v>39036</v>
      </c>
      <c r="B570">
        <v>245.04650899999999</v>
      </c>
      <c r="D570" s="11">
        <v>39036</v>
      </c>
      <c r="E570">
        <v>246.21121199999999</v>
      </c>
    </row>
    <row r="571" spans="1:5" x14ac:dyDescent="0.2">
      <c r="A571" s="11">
        <v>39037</v>
      </c>
      <c r="B571">
        <v>247.02409399999999</v>
      </c>
      <c r="D571" s="11">
        <v>39037</v>
      </c>
      <c r="E571">
        <v>248.198196</v>
      </c>
    </row>
    <row r="572" spans="1:5" x14ac:dyDescent="0.2">
      <c r="A572" s="11">
        <v>39038</v>
      </c>
      <c r="B572">
        <v>248.46369899999999</v>
      </c>
      <c r="D572" s="11">
        <v>39038</v>
      </c>
      <c r="E572">
        <v>249.64463799999999</v>
      </c>
    </row>
    <row r="573" spans="1:5" x14ac:dyDescent="0.2">
      <c r="A573" s="11">
        <v>39041</v>
      </c>
      <c r="B573">
        <v>246.60067699999999</v>
      </c>
      <c r="D573" s="11">
        <v>39041</v>
      </c>
      <c r="E573">
        <v>247.77276599999999</v>
      </c>
    </row>
    <row r="574" spans="1:5" x14ac:dyDescent="0.2">
      <c r="A574" s="11">
        <v>39042</v>
      </c>
      <c r="B574">
        <v>253.873413</v>
      </c>
      <c r="D574" s="11">
        <v>39042</v>
      </c>
      <c r="E574">
        <v>255.08007799999999</v>
      </c>
    </row>
    <row r="575" spans="1:5" x14ac:dyDescent="0.2">
      <c r="A575" s="11">
        <v>39043</v>
      </c>
      <c r="B575">
        <v>253.056488</v>
      </c>
      <c r="D575" s="11">
        <v>39043</v>
      </c>
      <c r="E575">
        <v>254.25926200000001</v>
      </c>
    </row>
    <row r="576" spans="1:5" x14ac:dyDescent="0.2">
      <c r="A576" s="11">
        <v>39045</v>
      </c>
      <c r="B576">
        <v>251.557098</v>
      </c>
      <c r="D576" s="11">
        <v>39045</v>
      </c>
      <c r="E576">
        <v>252.752747</v>
      </c>
    </row>
    <row r="577" spans="1:5" x14ac:dyDescent="0.2">
      <c r="A577" s="11">
        <v>39048</v>
      </c>
      <c r="B577">
        <v>241.46991</v>
      </c>
      <c r="D577" s="11">
        <v>39048</v>
      </c>
      <c r="E577">
        <v>242.617615</v>
      </c>
    </row>
    <row r="578" spans="1:5" x14ac:dyDescent="0.2">
      <c r="A578" s="11">
        <v>39049</v>
      </c>
      <c r="B578">
        <v>243.83604399999999</v>
      </c>
      <c r="D578" s="11">
        <v>39049</v>
      </c>
      <c r="E578">
        <v>244.99499499999999</v>
      </c>
    </row>
    <row r="579" spans="1:5" x14ac:dyDescent="0.2">
      <c r="A579" s="11">
        <v>39050</v>
      </c>
      <c r="B579">
        <v>241.42010500000001</v>
      </c>
      <c r="D579" s="11">
        <v>39050</v>
      </c>
      <c r="E579">
        <v>242.567566</v>
      </c>
    </row>
    <row r="580" spans="1:5" x14ac:dyDescent="0.2">
      <c r="A580" s="11">
        <v>39051</v>
      </c>
      <c r="B580">
        <v>241.49980199999999</v>
      </c>
      <c r="D580" s="11">
        <v>39051</v>
      </c>
      <c r="E580">
        <v>242.64764400000001</v>
      </c>
    </row>
    <row r="581" spans="1:5" x14ac:dyDescent="0.2">
      <c r="A581" s="11">
        <v>39052</v>
      </c>
      <c r="B581">
        <v>239.50228899999999</v>
      </c>
      <c r="D581" s="11">
        <v>39052</v>
      </c>
      <c r="E581">
        <v>240.64063999999999</v>
      </c>
    </row>
    <row r="582" spans="1:5" x14ac:dyDescent="0.2">
      <c r="A582" s="11">
        <v>39055</v>
      </c>
      <c r="B582">
        <v>241.51973000000001</v>
      </c>
      <c r="D582" s="11">
        <v>39055</v>
      </c>
      <c r="E582">
        <v>242.667664</v>
      </c>
    </row>
    <row r="583" spans="1:5" x14ac:dyDescent="0.2">
      <c r="A583" s="11">
        <v>39056</v>
      </c>
      <c r="B583">
        <v>242.59071399999999</v>
      </c>
      <c r="D583" s="11">
        <v>39056</v>
      </c>
      <c r="E583">
        <v>243.74374399999999</v>
      </c>
    </row>
    <row r="584" spans="1:5" x14ac:dyDescent="0.2">
      <c r="A584" s="11">
        <v>39057</v>
      </c>
      <c r="B584">
        <v>243.44252</v>
      </c>
      <c r="D584" s="11">
        <v>39057</v>
      </c>
      <c r="E584">
        <v>244.599594</v>
      </c>
    </row>
    <row r="585" spans="1:5" x14ac:dyDescent="0.2">
      <c r="A585" s="11">
        <v>39058</v>
      </c>
      <c r="B585">
        <v>240.41885400000001</v>
      </c>
      <c r="D585" s="11">
        <v>39058</v>
      </c>
      <c r="E585">
        <v>241.561554</v>
      </c>
    </row>
    <row r="586" spans="1:5" x14ac:dyDescent="0.2">
      <c r="A586" s="11">
        <v>39059</v>
      </c>
      <c r="B586">
        <v>241.15110799999999</v>
      </c>
      <c r="D586" s="11">
        <v>39059</v>
      </c>
      <c r="E586">
        <v>242.297302</v>
      </c>
    </row>
    <row r="587" spans="1:5" x14ac:dyDescent="0.2">
      <c r="A587" s="11">
        <v>39062</v>
      </c>
      <c r="B587">
        <v>241.06144699999999</v>
      </c>
      <c r="D587" s="11">
        <v>39062</v>
      </c>
      <c r="E587">
        <v>242.20721399999999</v>
      </c>
    </row>
    <row r="588" spans="1:5" x14ac:dyDescent="0.2">
      <c r="A588" s="11">
        <v>39063</v>
      </c>
      <c r="B588">
        <v>239.99046300000001</v>
      </c>
      <c r="D588" s="11">
        <v>39063</v>
      </c>
      <c r="E588">
        <v>241.131134</v>
      </c>
    </row>
    <row r="589" spans="1:5" x14ac:dyDescent="0.2">
      <c r="A589" s="11">
        <v>39064</v>
      </c>
      <c r="B589">
        <v>238.600662</v>
      </c>
      <c r="D589" s="11">
        <v>39064</v>
      </c>
      <c r="E589">
        <v>239.73474100000001</v>
      </c>
    </row>
    <row r="590" spans="1:5" x14ac:dyDescent="0.2">
      <c r="A590" s="11">
        <v>39065</v>
      </c>
      <c r="B590">
        <v>240.15982099999999</v>
      </c>
      <c r="D590" s="11">
        <v>39065</v>
      </c>
      <c r="E590">
        <v>241.3013</v>
      </c>
    </row>
    <row r="591" spans="1:5" x14ac:dyDescent="0.2">
      <c r="A591" s="11">
        <v>39066</v>
      </c>
      <c r="B591">
        <v>239.25322</v>
      </c>
      <c r="D591" s="11">
        <v>39066</v>
      </c>
      <c r="E591">
        <v>240.39039600000001</v>
      </c>
    </row>
    <row r="592" spans="1:5" x14ac:dyDescent="0.2">
      <c r="A592" s="11">
        <v>39069</v>
      </c>
      <c r="B592">
        <v>230.535889</v>
      </c>
      <c r="D592" s="11">
        <v>39069</v>
      </c>
      <c r="E592">
        <v>231.63163800000001</v>
      </c>
    </row>
    <row r="593" spans="1:6" x14ac:dyDescent="0.2">
      <c r="A593" s="11">
        <v>39070</v>
      </c>
      <c r="B593">
        <v>233.44000199999999</v>
      </c>
      <c r="D593" s="11">
        <v>39070</v>
      </c>
      <c r="E593">
        <v>234.54954499999999</v>
      </c>
    </row>
    <row r="594" spans="1:6" x14ac:dyDescent="0.2">
      <c r="A594" s="11">
        <v>39071</v>
      </c>
      <c r="B594">
        <v>230.58570900000001</v>
      </c>
      <c r="D594" s="11">
        <v>39071</v>
      </c>
      <c r="E594">
        <v>231.68168600000001</v>
      </c>
    </row>
    <row r="595" spans="1:6" x14ac:dyDescent="0.2">
      <c r="A595" s="11">
        <v>39072</v>
      </c>
      <c r="B595">
        <v>227.24821499999999</v>
      </c>
      <c r="D595" s="11">
        <v>39072</v>
      </c>
      <c r="E595">
        <v>228.32832300000001</v>
      </c>
    </row>
    <row r="596" spans="1:6" x14ac:dyDescent="0.2">
      <c r="A596" s="11">
        <v>39073</v>
      </c>
      <c r="B596">
        <v>226.93937700000001</v>
      </c>
      <c r="D596" s="11">
        <v>39073</v>
      </c>
      <c r="E596">
        <v>228.018021</v>
      </c>
    </row>
    <row r="597" spans="1:6" x14ac:dyDescent="0.2">
      <c r="A597" s="11">
        <v>39077</v>
      </c>
      <c r="B597">
        <v>227.91073600000001</v>
      </c>
      <c r="D597" s="11">
        <v>39077</v>
      </c>
      <c r="E597">
        <v>228.993988</v>
      </c>
    </row>
    <row r="598" spans="1:6" x14ac:dyDescent="0.2">
      <c r="A598" s="11">
        <v>39078</v>
      </c>
      <c r="B598">
        <v>233.14112900000001</v>
      </c>
      <c r="D598" s="11">
        <v>39078</v>
      </c>
      <c r="E598">
        <v>234.24925200000001</v>
      </c>
    </row>
    <row r="599" spans="1:6" x14ac:dyDescent="0.2">
      <c r="A599" s="11">
        <v>39079</v>
      </c>
      <c r="B599">
        <v>230.416336</v>
      </c>
      <c r="D599" s="11">
        <v>39079</v>
      </c>
      <c r="E599">
        <v>231.511505</v>
      </c>
    </row>
    <row r="600" spans="1:6" x14ac:dyDescent="0.2">
      <c r="A600" s="23">
        <v>39080</v>
      </c>
      <c r="B600" s="17">
        <v>229.380234</v>
      </c>
      <c r="C600" s="17"/>
      <c r="D600" s="23">
        <v>39080</v>
      </c>
      <c r="E600" s="17">
        <v>230.470474</v>
      </c>
      <c r="F600" t="s">
        <v>84</v>
      </c>
    </row>
    <row r="601" spans="1:6" x14ac:dyDescent="0.2">
      <c r="A601" s="11">
        <v>39085</v>
      </c>
      <c r="B601">
        <v>232.92195100000001</v>
      </c>
      <c r="D601" s="11">
        <v>39085</v>
      </c>
      <c r="E601">
        <v>234.029022</v>
      </c>
    </row>
    <row r="602" spans="1:6" x14ac:dyDescent="0.2">
      <c r="A602" s="11">
        <v>39086</v>
      </c>
      <c r="B602">
        <v>240.72769199999999</v>
      </c>
      <c r="D602" s="11">
        <v>39086</v>
      </c>
      <c r="E602">
        <v>241.871872</v>
      </c>
    </row>
    <row r="603" spans="1:6" x14ac:dyDescent="0.2">
      <c r="A603" s="11">
        <v>39087</v>
      </c>
      <c r="B603">
        <v>242.685349</v>
      </c>
      <c r="D603" s="11">
        <v>39087</v>
      </c>
      <c r="E603">
        <v>243.83883700000001</v>
      </c>
    </row>
    <row r="604" spans="1:6" x14ac:dyDescent="0.2">
      <c r="A604" s="11">
        <v>39090</v>
      </c>
      <c r="B604">
        <v>240.8871</v>
      </c>
      <c r="D604" s="11">
        <v>39090</v>
      </c>
      <c r="E604">
        <v>242.032028</v>
      </c>
    </row>
    <row r="605" spans="1:6" x14ac:dyDescent="0.2">
      <c r="A605" s="11">
        <v>39091</v>
      </c>
      <c r="B605">
        <v>241.84350599999999</v>
      </c>
      <c r="D605" s="11">
        <v>39091</v>
      </c>
      <c r="E605">
        <v>242.99299600000001</v>
      </c>
    </row>
    <row r="606" spans="1:6" x14ac:dyDescent="0.2">
      <c r="A606" s="11">
        <v>39092</v>
      </c>
      <c r="B606">
        <v>243.81611599999999</v>
      </c>
      <c r="D606" s="11">
        <v>39092</v>
      </c>
      <c r="E606">
        <v>244.974976</v>
      </c>
    </row>
    <row r="607" spans="1:6" x14ac:dyDescent="0.2">
      <c r="A607" s="11">
        <v>39093</v>
      </c>
      <c r="B607">
        <v>248.92695599999999</v>
      </c>
      <c r="D607" s="11">
        <v>39093</v>
      </c>
      <c r="E607">
        <v>250.110107</v>
      </c>
    </row>
    <row r="608" spans="1:6" x14ac:dyDescent="0.2">
      <c r="A608" s="11">
        <v>39094</v>
      </c>
      <c r="B608">
        <v>251.557098</v>
      </c>
      <c r="D608" s="11">
        <v>39094</v>
      </c>
      <c r="E608">
        <v>252.752747</v>
      </c>
    </row>
    <row r="609" spans="1:5" x14ac:dyDescent="0.2">
      <c r="A609" s="11">
        <v>39098</v>
      </c>
      <c r="B609">
        <v>251.198441</v>
      </c>
      <c r="D609" s="11">
        <v>39098</v>
      </c>
      <c r="E609">
        <v>252.39239499999999</v>
      </c>
    </row>
    <row r="610" spans="1:5" x14ac:dyDescent="0.2">
      <c r="A610" s="11">
        <v>39099</v>
      </c>
      <c r="B610">
        <v>247.71151699999999</v>
      </c>
      <c r="D610" s="11">
        <v>39099</v>
      </c>
      <c r="E610">
        <v>248.88888499999999</v>
      </c>
    </row>
    <row r="611" spans="1:5" x14ac:dyDescent="0.2">
      <c r="A611" s="11">
        <v>39100</v>
      </c>
      <c r="B611">
        <v>243.004166</v>
      </c>
      <c r="D611" s="11">
        <v>39100</v>
      </c>
      <c r="E611">
        <v>244.159164</v>
      </c>
    </row>
    <row r="612" spans="1:5" x14ac:dyDescent="0.2">
      <c r="A612" s="11">
        <v>39101</v>
      </c>
      <c r="B612">
        <v>243.96057099999999</v>
      </c>
      <c r="D612" s="11">
        <v>39101</v>
      </c>
      <c r="E612">
        <v>245.12011699999999</v>
      </c>
    </row>
    <row r="613" spans="1:5" x14ac:dyDescent="0.2">
      <c r="A613" s="11">
        <v>39104</v>
      </c>
      <c r="B613">
        <v>239.52221700000001</v>
      </c>
      <c r="D613" s="11">
        <v>39104</v>
      </c>
      <c r="E613">
        <v>240.66066000000001</v>
      </c>
    </row>
    <row r="614" spans="1:5" x14ac:dyDescent="0.2">
      <c r="A614" s="11">
        <v>39105</v>
      </c>
      <c r="B614">
        <v>238.63055399999999</v>
      </c>
      <c r="D614" s="11">
        <v>39105</v>
      </c>
      <c r="E614">
        <v>239.764771</v>
      </c>
    </row>
    <row r="615" spans="1:5" x14ac:dyDescent="0.2">
      <c r="A615" s="11">
        <v>39106</v>
      </c>
      <c r="B615">
        <v>248.60318000000001</v>
      </c>
      <c r="D615" s="11">
        <v>39106</v>
      </c>
      <c r="E615">
        <v>249.78478999999999</v>
      </c>
    </row>
    <row r="616" spans="1:5" x14ac:dyDescent="0.2">
      <c r="A616" s="11">
        <v>39107</v>
      </c>
      <c r="B616">
        <v>243.13368199999999</v>
      </c>
      <c r="D616" s="11">
        <v>39107</v>
      </c>
      <c r="E616">
        <v>244.28929099999999</v>
      </c>
    </row>
    <row r="617" spans="1:5" x14ac:dyDescent="0.2">
      <c r="A617" s="11">
        <v>39108</v>
      </c>
      <c r="B617">
        <v>246.994202</v>
      </c>
      <c r="D617" s="11">
        <v>39108</v>
      </c>
      <c r="E617">
        <v>248.16816700000001</v>
      </c>
    </row>
    <row r="618" spans="1:5" x14ac:dyDescent="0.2">
      <c r="A618" s="11">
        <v>39111</v>
      </c>
      <c r="B618">
        <v>245.31549100000001</v>
      </c>
      <c r="D618" s="11">
        <v>39111</v>
      </c>
      <c r="E618">
        <v>246.48147599999999</v>
      </c>
    </row>
    <row r="619" spans="1:5" x14ac:dyDescent="0.2">
      <c r="A619" s="11">
        <v>39112</v>
      </c>
      <c r="B619">
        <v>246.23704499999999</v>
      </c>
      <c r="D619" s="11">
        <v>39112</v>
      </c>
      <c r="E619">
        <v>247.40741</v>
      </c>
    </row>
    <row r="620" spans="1:5" x14ac:dyDescent="0.2">
      <c r="A620" s="11">
        <v>39113</v>
      </c>
      <c r="B620">
        <v>249.81364400000001</v>
      </c>
      <c r="D620" s="11">
        <v>39113</v>
      </c>
      <c r="E620">
        <v>251.00100699999999</v>
      </c>
    </row>
    <row r="621" spans="1:5" x14ac:dyDescent="0.2">
      <c r="A621" s="11">
        <v>39114</v>
      </c>
      <c r="B621">
        <v>239.97551000000001</v>
      </c>
      <c r="D621" s="11">
        <v>39114</v>
      </c>
      <c r="E621">
        <v>241.116119</v>
      </c>
    </row>
    <row r="622" spans="1:5" x14ac:dyDescent="0.2">
      <c r="A622" s="11">
        <v>39115</v>
      </c>
      <c r="B622">
        <v>239.85098300000001</v>
      </c>
      <c r="D622" s="11">
        <v>39115</v>
      </c>
      <c r="E622">
        <v>240.99099699999999</v>
      </c>
    </row>
    <row r="623" spans="1:5" x14ac:dyDescent="0.2">
      <c r="A623" s="11">
        <v>39118</v>
      </c>
      <c r="B623">
        <v>232.70774800000001</v>
      </c>
      <c r="D623" s="11">
        <v>39118</v>
      </c>
      <c r="E623">
        <v>233.81381200000001</v>
      </c>
    </row>
    <row r="624" spans="1:5" x14ac:dyDescent="0.2">
      <c r="A624" s="11">
        <v>39119</v>
      </c>
      <c r="B624">
        <v>234.85969499999999</v>
      </c>
      <c r="D624" s="11">
        <v>39119</v>
      </c>
      <c r="E624">
        <v>235.97598300000001</v>
      </c>
    </row>
    <row r="625" spans="1:5" x14ac:dyDescent="0.2">
      <c r="A625" s="11">
        <v>39120</v>
      </c>
      <c r="B625">
        <v>234.12742600000001</v>
      </c>
      <c r="D625" s="11">
        <v>39120</v>
      </c>
      <c r="E625">
        <v>235.24023399999999</v>
      </c>
    </row>
    <row r="626" spans="1:5" x14ac:dyDescent="0.2">
      <c r="A626" s="11">
        <v>39121</v>
      </c>
      <c r="B626">
        <v>234.63552899999999</v>
      </c>
      <c r="D626" s="11">
        <v>39121</v>
      </c>
      <c r="E626">
        <v>235.75074799999999</v>
      </c>
    </row>
    <row r="627" spans="1:5" x14ac:dyDescent="0.2">
      <c r="A627" s="11">
        <v>39122</v>
      </c>
      <c r="B627">
        <v>230.082596</v>
      </c>
      <c r="D627" s="11">
        <v>39122</v>
      </c>
      <c r="E627">
        <v>231.17617799999999</v>
      </c>
    </row>
    <row r="628" spans="1:5" x14ac:dyDescent="0.2">
      <c r="A628" s="11">
        <v>39125</v>
      </c>
      <c r="B628">
        <v>228.289322</v>
      </c>
      <c r="D628" s="11">
        <v>39125</v>
      </c>
      <c r="E628">
        <v>229.37437399999999</v>
      </c>
    </row>
    <row r="629" spans="1:5" x14ac:dyDescent="0.2">
      <c r="A629" s="11">
        <v>39126</v>
      </c>
      <c r="B629">
        <v>228.69281000000001</v>
      </c>
      <c r="D629" s="11">
        <v>39126</v>
      </c>
      <c r="E629">
        <v>229.779785</v>
      </c>
    </row>
    <row r="630" spans="1:5" x14ac:dyDescent="0.2">
      <c r="A630" s="11">
        <v>39127</v>
      </c>
      <c r="B630">
        <v>232.09504699999999</v>
      </c>
      <c r="D630" s="11">
        <v>39127</v>
      </c>
      <c r="E630">
        <v>233.198196</v>
      </c>
    </row>
    <row r="631" spans="1:5" x14ac:dyDescent="0.2">
      <c r="A631" s="11">
        <v>39128</v>
      </c>
      <c r="B631">
        <v>229.87338299999999</v>
      </c>
      <c r="D631" s="11">
        <v>39128</v>
      </c>
      <c r="E631">
        <v>230.96597299999999</v>
      </c>
    </row>
    <row r="632" spans="1:5" x14ac:dyDescent="0.2">
      <c r="A632" s="11">
        <v>39129</v>
      </c>
      <c r="B632">
        <v>234.09255999999999</v>
      </c>
      <c r="D632" s="11">
        <v>39129</v>
      </c>
      <c r="E632">
        <v>235.20519999999999</v>
      </c>
    </row>
    <row r="633" spans="1:5" x14ac:dyDescent="0.2">
      <c r="A633" s="11">
        <v>39133</v>
      </c>
      <c r="B633">
        <v>235.168533</v>
      </c>
      <c r="D633" s="11">
        <v>39133</v>
      </c>
      <c r="E633">
        <v>236.28628499999999</v>
      </c>
    </row>
    <row r="634" spans="1:5" x14ac:dyDescent="0.2">
      <c r="A634" s="11">
        <v>39134</v>
      </c>
      <c r="B634">
        <v>237.041504</v>
      </c>
      <c r="D634" s="11">
        <v>39134</v>
      </c>
      <c r="E634">
        <v>238.16816700000001</v>
      </c>
    </row>
    <row r="635" spans="1:5" x14ac:dyDescent="0.2">
      <c r="A635" s="11">
        <v>39135</v>
      </c>
      <c r="B635">
        <v>237.03653</v>
      </c>
      <c r="D635" s="11">
        <v>39135</v>
      </c>
      <c r="E635">
        <v>238.163162</v>
      </c>
    </row>
    <row r="636" spans="1:5" x14ac:dyDescent="0.2">
      <c r="A636" s="11">
        <v>39136</v>
      </c>
      <c r="B636">
        <v>234.43128999999999</v>
      </c>
      <c r="D636" s="11">
        <v>39136</v>
      </c>
      <c r="E636">
        <v>235.545547</v>
      </c>
    </row>
    <row r="637" spans="1:5" x14ac:dyDescent="0.2">
      <c r="A637" s="11">
        <v>39139</v>
      </c>
      <c r="B637">
        <v>231.596924</v>
      </c>
      <c r="D637" s="11">
        <v>39139</v>
      </c>
      <c r="E637">
        <v>232.69769299999999</v>
      </c>
    </row>
    <row r="638" spans="1:5" x14ac:dyDescent="0.2">
      <c r="A638" s="11">
        <v>39140</v>
      </c>
      <c r="B638">
        <v>223.547089</v>
      </c>
      <c r="D638" s="11">
        <v>39140</v>
      </c>
      <c r="E638">
        <v>224.60960399999999</v>
      </c>
    </row>
    <row r="639" spans="1:5" x14ac:dyDescent="0.2">
      <c r="A639" s="11">
        <v>39141</v>
      </c>
      <c r="B639">
        <v>223.885818</v>
      </c>
      <c r="D639" s="11">
        <v>39141</v>
      </c>
      <c r="E639">
        <v>224.949951</v>
      </c>
    </row>
    <row r="640" spans="1:5" x14ac:dyDescent="0.2">
      <c r="A640" s="11">
        <v>39142</v>
      </c>
      <c r="B640">
        <v>223.27809099999999</v>
      </c>
      <c r="D640" s="11">
        <v>39142</v>
      </c>
      <c r="E640">
        <v>224.33933999999999</v>
      </c>
    </row>
    <row r="641" spans="1:5" x14ac:dyDescent="0.2">
      <c r="A641" s="11">
        <v>39143</v>
      </c>
      <c r="B641">
        <v>218.52093500000001</v>
      </c>
      <c r="D641" s="11">
        <v>39143</v>
      </c>
      <c r="E641">
        <v>219.55955499999999</v>
      </c>
    </row>
    <row r="642" spans="1:5" x14ac:dyDescent="0.2">
      <c r="A642" s="11">
        <v>39146</v>
      </c>
      <c r="B642">
        <v>219.65168800000001</v>
      </c>
      <c r="D642" s="11">
        <v>39146</v>
      </c>
      <c r="E642">
        <v>220.695694</v>
      </c>
    </row>
    <row r="643" spans="1:5" x14ac:dyDescent="0.2">
      <c r="A643" s="11">
        <v>39147</v>
      </c>
      <c r="B643">
        <v>227.92070000000001</v>
      </c>
      <c r="D643" s="11">
        <v>39147</v>
      </c>
      <c r="E643">
        <v>229.003998</v>
      </c>
    </row>
    <row r="644" spans="1:5" x14ac:dyDescent="0.2">
      <c r="A644" s="11">
        <v>39148</v>
      </c>
      <c r="B644">
        <v>226.969269</v>
      </c>
      <c r="D644" s="11">
        <v>39148</v>
      </c>
      <c r="E644">
        <v>228.04804999999999</v>
      </c>
    </row>
    <row r="645" spans="1:5" x14ac:dyDescent="0.2">
      <c r="A645" s="11">
        <v>39149</v>
      </c>
      <c r="B645">
        <v>226.510986</v>
      </c>
      <c r="D645" s="11">
        <v>39149</v>
      </c>
      <c r="E645">
        <v>227.58758499999999</v>
      </c>
    </row>
    <row r="646" spans="1:5" x14ac:dyDescent="0.2">
      <c r="A646" s="11">
        <v>39150</v>
      </c>
      <c r="B646">
        <v>225.63426200000001</v>
      </c>
      <c r="D646" s="11">
        <v>39150</v>
      </c>
      <c r="E646">
        <v>226.70671100000001</v>
      </c>
    </row>
    <row r="647" spans="1:5" x14ac:dyDescent="0.2">
      <c r="A647" s="11">
        <v>39153</v>
      </c>
      <c r="B647">
        <v>226.525925</v>
      </c>
      <c r="D647" s="11">
        <v>39153</v>
      </c>
      <c r="E647">
        <v>227.6026</v>
      </c>
    </row>
    <row r="648" spans="1:5" x14ac:dyDescent="0.2">
      <c r="A648" s="11">
        <v>39154</v>
      </c>
      <c r="B648">
        <v>220.687805</v>
      </c>
      <c r="D648" s="11">
        <v>39154</v>
      </c>
      <c r="E648">
        <v>221.73674</v>
      </c>
    </row>
    <row r="649" spans="1:5" x14ac:dyDescent="0.2">
      <c r="A649" s="11">
        <v>39155</v>
      </c>
      <c r="B649">
        <v>223.16352800000001</v>
      </c>
      <c r="D649" s="11">
        <v>39155</v>
      </c>
      <c r="E649">
        <v>224.22422800000001</v>
      </c>
    </row>
    <row r="650" spans="1:5" x14ac:dyDescent="0.2">
      <c r="A650" s="11">
        <v>39156</v>
      </c>
      <c r="B650">
        <v>222.26190199999999</v>
      </c>
      <c r="D650" s="11">
        <v>39156</v>
      </c>
      <c r="E650">
        <v>223.31831399999999</v>
      </c>
    </row>
    <row r="651" spans="1:5" x14ac:dyDescent="0.2">
      <c r="A651" s="11">
        <v>39157</v>
      </c>
      <c r="B651">
        <v>219.60188299999999</v>
      </c>
      <c r="D651" s="11">
        <v>39157</v>
      </c>
      <c r="E651">
        <v>220.645645</v>
      </c>
    </row>
    <row r="652" spans="1:5" x14ac:dyDescent="0.2">
      <c r="A652" s="11">
        <v>39160</v>
      </c>
      <c r="B652">
        <v>222.779968</v>
      </c>
      <c r="D652" s="11">
        <v>39160</v>
      </c>
      <c r="E652">
        <v>223.83883700000001</v>
      </c>
    </row>
    <row r="653" spans="1:5" x14ac:dyDescent="0.2">
      <c r="A653" s="11">
        <v>39161</v>
      </c>
      <c r="B653">
        <v>221.80860899999999</v>
      </c>
      <c r="D653" s="11">
        <v>39161</v>
      </c>
      <c r="E653">
        <v>222.86286899999999</v>
      </c>
    </row>
    <row r="654" spans="1:5" x14ac:dyDescent="0.2">
      <c r="A654" s="11">
        <v>39162</v>
      </c>
      <c r="B654">
        <v>227.422562</v>
      </c>
      <c r="D654" s="11">
        <v>39162</v>
      </c>
      <c r="E654">
        <v>228.50351000000001</v>
      </c>
    </row>
    <row r="655" spans="1:5" x14ac:dyDescent="0.2">
      <c r="A655" s="11">
        <v>39163</v>
      </c>
      <c r="B655">
        <v>230.157318</v>
      </c>
      <c r="D655" s="11">
        <v>39163</v>
      </c>
      <c r="E655">
        <v>231.251251</v>
      </c>
    </row>
    <row r="656" spans="1:5" x14ac:dyDescent="0.2">
      <c r="A656" s="11">
        <v>39164</v>
      </c>
      <c r="B656">
        <v>230.05270400000001</v>
      </c>
      <c r="D656" s="11">
        <v>39164</v>
      </c>
      <c r="E656">
        <v>231.14614900000001</v>
      </c>
    </row>
    <row r="657" spans="1:5" x14ac:dyDescent="0.2">
      <c r="A657" s="11">
        <v>39167</v>
      </c>
      <c r="B657">
        <v>231.63179</v>
      </c>
      <c r="D657" s="11">
        <v>39167</v>
      </c>
      <c r="E657">
        <v>232.73272700000001</v>
      </c>
    </row>
    <row r="658" spans="1:5" x14ac:dyDescent="0.2">
      <c r="A658" s="11">
        <v>39168</v>
      </c>
      <c r="B658">
        <v>230.944366</v>
      </c>
      <c r="D658" s="11">
        <v>39168</v>
      </c>
      <c r="E658">
        <v>232.04203799999999</v>
      </c>
    </row>
    <row r="659" spans="1:5" x14ac:dyDescent="0.2">
      <c r="A659" s="11">
        <v>39169</v>
      </c>
      <c r="B659">
        <v>230.077606</v>
      </c>
      <c r="D659" s="11">
        <v>39169</v>
      </c>
      <c r="E659">
        <v>231.17117300000001</v>
      </c>
    </row>
    <row r="660" spans="1:5" x14ac:dyDescent="0.2">
      <c r="A660" s="11">
        <v>39170</v>
      </c>
      <c r="B660">
        <v>229.599411</v>
      </c>
      <c r="D660" s="11">
        <v>39170</v>
      </c>
      <c r="E660">
        <v>230.69068899999999</v>
      </c>
    </row>
    <row r="661" spans="1:5" x14ac:dyDescent="0.2">
      <c r="A661" s="11">
        <v>39171</v>
      </c>
      <c r="B661">
        <v>228.22456399999999</v>
      </c>
      <c r="D661" s="11">
        <v>39171</v>
      </c>
      <c r="E661">
        <v>229.30931100000001</v>
      </c>
    </row>
    <row r="662" spans="1:5" x14ac:dyDescent="0.2">
      <c r="A662" s="11">
        <v>39174</v>
      </c>
      <c r="B662">
        <v>228.40887499999999</v>
      </c>
      <c r="D662" s="11">
        <v>39174</v>
      </c>
      <c r="E662">
        <v>229.49449200000001</v>
      </c>
    </row>
    <row r="663" spans="1:5" x14ac:dyDescent="0.2">
      <c r="A663" s="11">
        <v>39175</v>
      </c>
      <c r="B663">
        <v>235.41760300000001</v>
      </c>
      <c r="D663" s="11">
        <v>39175</v>
      </c>
      <c r="E663">
        <v>236.53653</v>
      </c>
    </row>
    <row r="664" spans="1:5" x14ac:dyDescent="0.2">
      <c r="A664" s="11">
        <v>39176</v>
      </c>
      <c r="B664">
        <v>234.63055399999999</v>
      </c>
      <c r="D664" s="11">
        <v>39176</v>
      </c>
      <c r="E664">
        <v>235.745743</v>
      </c>
    </row>
    <row r="665" spans="1:5" x14ac:dyDescent="0.2">
      <c r="A665" s="11">
        <v>39177</v>
      </c>
      <c r="B665">
        <v>234.87463399999999</v>
      </c>
      <c r="D665" s="11">
        <v>39177</v>
      </c>
      <c r="E665">
        <v>235.99099699999999</v>
      </c>
    </row>
    <row r="666" spans="1:5" x14ac:dyDescent="0.2">
      <c r="A666" s="11">
        <v>39181</v>
      </c>
      <c r="B666">
        <v>233.23078899999999</v>
      </c>
      <c r="D666" s="11">
        <v>39181</v>
      </c>
      <c r="E666">
        <v>234.33933999999999</v>
      </c>
    </row>
    <row r="667" spans="1:5" x14ac:dyDescent="0.2">
      <c r="A667" s="11">
        <v>39182</v>
      </c>
      <c r="B667">
        <v>232.37898300000001</v>
      </c>
      <c r="D667" s="11">
        <v>39182</v>
      </c>
      <c r="E667">
        <v>233.48348999999999</v>
      </c>
    </row>
    <row r="668" spans="1:5" x14ac:dyDescent="0.2">
      <c r="A668" s="11">
        <v>39183</v>
      </c>
      <c r="B668">
        <v>231.397659</v>
      </c>
      <c r="D668" s="11">
        <v>39183</v>
      </c>
      <c r="E668">
        <v>232.49749800000001</v>
      </c>
    </row>
    <row r="669" spans="1:5" x14ac:dyDescent="0.2">
      <c r="A669" s="11">
        <v>39184</v>
      </c>
      <c r="B669">
        <v>232.822327</v>
      </c>
      <c r="D669" s="11">
        <v>39184</v>
      </c>
      <c r="E669">
        <v>233.92892499999999</v>
      </c>
    </row>
    <row r="670" spans="1:5" x14ac:dyDescent="0.2">
      <c r="A670" s="11">
        <v>39185</v>
      </c>
      <c r="B670">
        <v>232.274384</v>
      </c>
      <c r="D670" s="11">
        <v>39185</v>
      </c>
      <c r="E670">
        <v>233.37837200000001</v>
      </c>
    </row>
    <row r="671" spans="1:5" x14ac:dyDescent="0.2">
      <c r="A671" s="11">
        <v>39188</v>
      </c>
      <c r="B671">
        <v>236.249481</v>
      </c>
      <c r="D671" s="11">
        <v>39188</v>
      </c>
      <c r="E671">
        <v>237.37237500000001</v>
      </c>
    </row>
    <row r="672" spans="1:5" x14ac:dyDescent="0.2">
      <c r="A672" s="11">
        <v>39189</v>
      </c>
      <c r="B672">
        <v>235.51722699999999</v>
      </c>
      <c r="D672" s="11">
        <v>39189</v>
      </c>
      <c r="E672">
        <v>236.63664199999999</v>
      </c>
    </row>
    <row r="673" spans="1:5" x14ac:dyDescent="0.2">
      <c r="A673" s="11">
        <v>39190</v>
      </c>
      <c r="B673">
        <v>237.11622600000001</v>
      </c>
      <c r="D673" s="11">
        <v>39190</v>
      </c>
      <c r="E673">
        <v>238.24323999999999</v>
      </c>
    </row>
    <row r="674" spans="1:5" x14ac:dyDescent="0.2">
      <c r="A674" s="11">
        <v>39191</v>
      </c>
      <c r="B674">
        <v>234.944366</v>
      </c>
      <c r="D674" s="11">
        <v>39191</v>
      </c>
      <c r="E674">
        <v>236.06106600000001</v>
      </c>
    </row>
    <row r="675" spans="1:5" x14ac:dyDescent="0.2">
      <c r="A675" s="11">
        <v>39192</v>
      </c>
      <c r="B675">
        <v>240.339157</v>
      </c>
      <c r="D675" s="11">
        <v>39192</v>
      </c>
      <c r="E675">
        <v>241.48147599999999</v>
      </c>
    </row>
    <row r="676" spans="1:5" x14ac:dyDescent="0.2">
      <c r="A676" s="11">
        <v>39195</v>
      </c>
      <c r="B676">
        <v>238.64549299999999</v>
      </c>
      <c r="D676" s="11">
        <v>39195</v>
      </c>
      <c r="E676">
        <v>239.779785</v>
      </c>
    </row>
    <row r="677" spans="1:5" x14ac:dyDescent="0.2">
      <c r="A677" s="11">
        <v>39196</v>
      </c>
      <c r="B677">
        <v>237.87339800000001</v>
      </c>
      <c r="D677" s="11">
        <v>39196</v>
      </c>
      <c r="E677">
        <v>239.003998</v>
      </c>
    </row>
    <row r="678" spans="1:5" x14ac:dyDescent="0.2">
      <c r="A678" s="11">
        <v>39197</v>
      </c>
      <c r="B678">
        <v>238.10253900000001</v>
      </c>
      <c r="D678" s="11">
        <v>39197</v>
      </c>
      <c r="E678">
        <v>239.234238</v>
      </c>
    </row>
    <row r="679" spans="1:5" x14ac:dyDescent="0.2">
      <c r="A679" s="11">
        <v>39198</v>
      </c>
      <c r="B679">
        <v>239.691574</v>
      </c>
      <c r="D679" s="11">
        <v>39198</v>
      </c>
      <c r="E679">
        <v>240.830826</v>
      </c>
    </row>
    <row r="680" spans="1:5" x14ac:dyDescent="0.2">
      <c r="A680" s="11">
        <v>39199</v>
      </c>
      <c r="B680">
        <v>238.610626</v>
      </c>
      <c r="D680" s="11">
        <v>39199</v>
      </c>
      <c r="E680">
        <v>239.74475100000001</v>
      </c>
    </row>
    <row r="681" spans="1:5" x14ac:dyDescent="0.2">
      <c r="A681" s="11">
        <v>39202</v>
      </c>
      <c r="B681">
        <v>234.80987500000001</v>
      </c>
      <c r="D681" s="11">
        <v>39202</v>
      </c>
      <c r="E681">
        <v>235.92591899999999</v>
      </c>
    </row>
    <row r="682" spans="1:5" x14ac:dyDescent="0.2">
      <c r="A682" s="11">
        <v>39203</v>
      </c>
      <c r="B682">
        <v>233.624313</v>
      </c>
      <c r="D682" s="11">
        <v>39203</v>
      </c>
      <c r="E682">
        <v>234.73474100000001</v>
      </c>
    </row>
    <row r="683" spans="1:5" x14ac:dyDescent="0.2">
      <c r="A683" s="11">
        <v>39204</v>
      </c>
      <c r="B683">
        <v>232.02032500000001</v>
      </c>
      <c r="D683" s="11">
        <v>39204</v>
      </c>
      <c r="E683">
        <v>233.12312299999999</v>
      </c>
    </row>
    <row r="684" spans="1:5" x14ac:dyDescent="0.2">
      <c r="A684" s="11">
        <v>39205</v>
      </c>
      <c r="B684">
        <v>235.731415</v>
      </c>
      <c r="D684" s="11">
        <v>39205</v>
      </c>
      <c r="E684">
        <v>236.85185200000001</v>
      </c>
    </row>
    <row r="685" spans="1:5" x14ac:dyDescent="0.2">
      <c r="A685" s="11">
        <v>39206</v>
      </c>
      <c r="B685">
        <v>234.68035900000001</v>
      </c>
      <c r="D685" s="11">
        <v>39206</v>
      </c>
      <c r="E685">
        <v>235.79579200000001</v>
      </c>
    </row>
    <row r="686" spans="1:5" x14ac:dyDescent="0.2">
      <c r="A686" s="11">
        <v>39209</v>
      </c>
      <c r="B686">
        <v>232.76254299999999</v>
      </c>
      <c r="D686" s="11">
        <v>39209</v>
      </c>
      <c r="E686">
        <v>233.868866</v>
      </c>
    </row>
    <row r="687" spans="1:5" x14ac:dyDescent="0.2">
      <c r="A687" s="11">
        <v>39210</v>
      </c>
      <c r="B687">
        <v>232.533401</v>
      </c>
      <c r="D687" s="11">
        <v>39210</v>
      </c>
      <c r="E687">
        <v>233.63864100000001</v>
      </c>
    </row>
    <row r="688" spans="1:5" x14ac:dyDescent="0.2">
      <c r="A688" s="11">
        <v>39211</v>
      </c>
      <c r="B688">
        <v>233.74885599999999</v>
      </c>
      <c r="D688" s="11">
        <v>39211</v>
      </c>
      <c r="E688">
        <v>234.85986299999999</v>
      </c>
    </row>
    <row r="689" spans="1:5" x14ac:dyDescent="0.2">
      <c r="A689" s="11">
        <v>39212</v>
      </c>
      <c r="B689">
        <v>229.87338299999999</v>
      </c>
      <c r="D689" s="11">
        <v>39212</v>
      </c>
      <c r="E689">
        <v>230.96597299999999</v>
      </c>
    </row>
    <row r="690" spans="1:5" x14ac:dyDescent="0.2">
      <c r="A690" s="11">
        <v>39213</v>
      </c>
      <c r="B690">
        <v>232.498535</v>
      </c>
      <c r="D690" s="11">
        <v>39213</v>
      </c>
      <c r="E690">
        <v>233.60360700000001</v>
      </c>
    </row>
    <row r="691" spans="1:5" x14ac:dyDescent="0.2">
      <c r="A691" s="11">
        <v>39216</v>
      </c>
      <c r="B691">
        <v>230.02780200000001</v>
      </c>
      <c r="D691" s="11">
        <v>39216</v>
      </c>
      <c r="E691">
        <v>231.12112400000001</v>
      </c>
    </row>
    <row r="692" spans="1:5" x14ac:dyDescent="0.2">
      <c r="A692" s="11">
        <v>39217</v>
      </c>
      <c r="B692">
        <v>228.14485199999999</v>
      </c>
      <c r="D692" s="11">
        <v>39217</v>
      </c>
      <c r="E692">
        <v>229.22923299999999</v>
      </c>
    </row>
    <row r="693" spans="1:5" x14ac:dyDescent="0.2">
      <c r="A693" s="11">
        <v>39218</v>
      </c>
      <c r="B693">
        <v>235.42257699999999</v>
      </c>
      <c r="D693" s="11">
        <v>39218</v>
      </c>
      <c r="E693">
        <v>236.54153400000001</v>
      </c>
    </row>
    <row r="694" spans="1:5" x14ac:dyDescent="0.2">
      <c r="A694" s="11">
        <v>39219</v>
      </c>
      <c r="B694">
        <v>234.600662</v>
      </c>
      <c r="D694" s="11">
        <v>39219</v>
      </c>
      <c r="E694">
        <v>235.71571399999999</v>
      </c>
    </row>
    <row r="695" spans="1:5" x14ac:dyDescent="0.2">
      <c r="A695" s="11">
        <v>39220</v>
      </c>
      <c r="B695">
        <v>234.28185999999999</v>
      </c>
      <c r="D695" s="11">
        <v>39220</v>
      </c>
      <c r="E695">
        <v>235.39540099999999</v>
      </c>
    </row>
    <row r="696" spans="1:5" x14ac:dyDescent="0.2">
      <c r="A696" s="11">
        <v>39223</v>
      </c>
      <c r="B696">
        <v>234.42132599999999</v>
      </c>
      <c r="D696" s="11">
        <v>39223</v>
      </c>
      <c r="E696">
        <v>235.535538</v>
      </c>
    </row>
    <row r="697" spans="1:5" x14ac:dyDescent="0.2">
      <c r="A697" s="11">
        <v>39224</v>
      </c>
      <c r="B697">
        <v>237.041504</v>
      </c>
      <c r="D697" s="11">
        <v>39224</v>
      </c>
      <c r="E697">
        <v>238.16816700000001</v>
      </c>
    </row>
    <row r="698" spans="1:5" x14ac:dyDescent="0.2">
      <c r="A698" s="11">
        <v>39225</v>
      </c>
      <c r="B698">
        <v>236.10003699999999</v>
      </c>
      <c r="D698" s="11">
        <v>39225</v>
      </c>
      <c r="E698">
        <v>237.222229</v>
      </c>
    </row>
    <row r="699" spans="1:5" x14ac:dyDescent="0.2">
      <c r="A699" s="11">
        <v>39226</v>
      </c>
      <c r="B699">
        <v>236.27937299999999</v>
      </c>
      <c r="D699" s="11">
        <v>39226</v>
      </c>
      <c r="E699">
        <v>237.40240499999999</v>
      </c>
    </row>
    <row r="700" spans="1:5" x14ac:dyDescent="0.2">
      <c r="A700" s="11">
        <v>39227</v>
      </c>
      <c r="B700">
        <v>240.85720800000001</v>
      </c>
      <c r="D700" s="11">
        <v>39227</v>
      </c>
      <c r="E700">
        <v>242.00199900000001</v>
      </c>
    </row>
    <row r="701" spans="1:5" x14ac:dyDescent="0.2">
      <c r="A701" s="11">
        <v>39231</v>
      </c>
      <c r="B701">
        <v>242.64550800000001</v>
      </c>
      <c r="D701" s="11">
        <v>39231</v>
      </c>
      <c r="E701">
        <v>243.79879800000001</v>
      </c>
    </row>
    <row r="702" spans="1:5" x14ac:dyDescent="0.2">
      <c r="A702" s="11">
        <v>39232</v>
      </c>
      <c r="B702">
        <v>248.36904899999999</v>
      </c>
      <c r="D702" s="11">
        <v>39232</v>
      </c>
      <c r="E702">
        <v>249.54954499999999</v>
      </c>
    </row>
    <row r="703" spans="1:5" x14ac:dyDescent="0.2">
      <c r="A703" s="11">
        <v>39233</v>
      </c>
      <c r="B703">
        <v>248.02534499999999</v>
      </c>
      <c r="D703" s="11">
        <v>39233</v>
      </c>
      <c r="E703">
        <v>249.20420799999999</v>
      </c>
    </row>
    <row r="704" spans="1:5" x14ac:dyDescent="0.2">
      <c r="A704" s="11">
        <v>39234</v>
      </c>
      <c r="B704">
        <v>249.26568599999999</v>
      </c>
      <c r="D704" s="11">
        <v>39234</v>
      </c>
      <c r="E704">
        <v>250.45045500000001</v>
      </c>
    </row>
    <row r="705" spans="1:5" x14ac:dyDescent="0.2">
      <c r="A705" s="11">
        <v>39237</v>
      </c>
      <c r="B705">
        <v>252.58824200000001</v>
      </c>
      <c r="D705" s="11">
        <v>39237</v>
      </c>
      <c r="E705">
        <v>253.78878800000001</v>
      </c>
    </row>
    <row r="706" spans="1:5" x14ac:dyDescent="0.2">
      <c r="A706" s="11">
        <v>39238</v>
      </c>
      <c r="B706">
        <v>258.45126299999998</v>
      </c>
      <c r="D706" s="11">
        <v>39238</v>
      </c>
      <c r="E706">
        <v>259.679688</v>
      </c>
    </row>
    <row r="707" spans="1:5" x14ac:dyDescent="0.2">
      <c r="A707" s="11">
        <v>39239</v>
      </c>
      <c r="B707">
        <v>258.15734900000001</v>
      </c>
      <c r="D707" s="11">
        <v>39239</v>
      </c>
      <c r="E707">
        <v>259.38439899999997</v>
      </c>
    </row>
    <row r="708" spans="1:5" x14ac:dyDescent="0.2">
      <c r="A708" s="11">
        <v>39240</v>
      </c>
      <c r="B708">
        <v>256.56832900000001</v>
      </c>
      <c r="D708" s="11">
        <v>39240</v>
      </c>
      <c r="E708">
        <v>257.787781</v>
      </c>
    </row>
    <row r="709" spans="1:5" x14ac:dyDescent="0.2">
      <c r="A709" s="11">
        <v>39241</v>
      </c>
      <c r="B709">
        <v>256.78250100000002</v>
      </c>
      <c r="D709" s="11">
        <v>39241</v>
      </c>
      <c r="E709">
        <v>258.00299100000001</v>
      </c>
    </row>
    <row r="710" spans="1:5" x14ac:dyDescent="0.2">
      <c r="A710" s="11">
        <v>39244</v>
      </c>
      <c r="B710">
        <v>254.715271</v>
      </c>
      <c r="D710" s="11">
        <v>39244</v>
      </c>
      <c r="E710">
        <v>255.92591899999999</v>
      </c>
    </row>
    <row r="711" spans="1:5" x14ac:dyDescent="0.2">
      <c r="A711" s="11">
        <v>39245</v>
      </c>
      <c r="B711">
        <v>251.44253499999999</v>
      </c>
      <c r="D711" s="11">
        <v>39245</v>
      </c>
      <c r="E711">
        <v>252.63763399999999</v>
      </c>
    </row>
    <row r="712" spans="1:5" x14ac:dyDescent="0.2">
      <c r="A712" s="11">
        <v>39246</v>
      </c>
      <c r="B712">
        <v>251.67665099999999</v>
      </c>
      <c r="D712" s="11">
        <v>39246</v>
      </c>
      <c r="E712">
        <v>252.87287900000001</v>
      </c>
    </row>
    <row r="713" spans="1:5" x14ac:dyDescent="0.2">
      <c r="A713" s="11">
        <v>39247</v>
      </c>
      <c r="B713">
        <v>250.48114000000001</v>
      </c>
      <c r="D713" s="11">
        <v>39247</v>
      </c>
      <c r="E713">
        <v>251.67167699999999</v>
      </c>
    </row>
    <row r="714" spans="1:5" x14ac:dyDescent="0.2">
      <c r="A714" s="11">
        <v>39248</v>
      </c>
      <c r="B714">
        <v>252.00044299999999</v>
      </c>
      <c r="D714" s="11">
        <v>39248</v>
      </c>
      <c r="E714">
        <v>253.198196</v>
      </c>
    </row>
    <row r="715" spans="1:5" x14ac:dyDescent="0.2">
      <c r="A715" s="11">
        <v>39251</v>
      </c>
      <c r="B715">
        <v>256.63806199999999</v>
      </c>
      <c r="D715" s="11">
        <v>39251</v>
      </c>
      <c r="E715">
        <v>257.85784899999999</v>
      </c>
    </row>
    <row r="716" spans="1:5" x14ac:dyDescent="0.2">
      <c r="A716" s="11">
        <v>39252</v>
      </c>
      <c r="B716">
        <v>256.19473299999999</v>
      </c>
      <c r="D716" s="11">
        <v>39252</v>
      </c>
      <c r="E716">
        <v>257.41241500000001</v>
      </c>
    </row>
    <row r="717" spans="1:5" x14ac:dyDescent="0.2">
      <c r="A717" s="11">
        <v>39253</v>
      </c>
      <c r="B717">
        <v>254.03282200000001</v>
      </c>
      <c r="D717" s="11">
        <v>39253</v>
      </c>
      <c r="E717">
        <v>255.24023399999999</v>
      </c>
    </row>
    <row r="718" spans="1:5" x14ac:dyDescent="0.2">
      <c r="A718" s="11">
        <v>39254</v>
      </c>
      <c r="B718">
        <v>256.09509300000002</v>
      </c>
      <c r="D718" s="11">
        <v>39254</v>
      </c>
      <c r="E718">
        <v>257.31231700000001</v>
      </c>
    </row>
    <row r="719" spans="1:5" x14ac:dyDescent="0.2">
      <c r="A719" s="11">
        <v>39255</v>
      </c>
      <c r="B719">
        <v>261.50979599999999</v>
      </c>
      <c r="D719" s="11">
        <v>39255</v>
      </c>
      <c r="E719">
        <v>262.752747</v>
      </c>
    </row>
    <row r="720" spans="1:5" x14ac:dyDescent="0.2">
      <c r="A720" s="11">
        <v>39258</v>
      </c>
      <c r="B720">
        <v>262.72525000000002</v>
      </c>
      <c r="D720" s="11">
        <v>39258</v>
      </c>
      <c r="E720">
        <v>263.97396900000001</v>
      </c>
    </row>
    <row r="721" spans="1:5" x14ac:dyDescent="0.2">
      <c r="A721" s="11">
        <v>39259</v>
      </c>
      <c r="B721">
        <v>264.13995399999999</v>
      </c>
      <c r="D721" s="11">
        <v>39259</v>
      </c>
      <c r="E721">
        <v>265.39538599999997</v>
      </c>
    </row>
    <row r="722" spans="1:5" x14ac:dyDescent="0.2">
      <c r="A722" s="11">
        <v>39260</v>
      </c>
      <c r="B722">
        <v>262.16235399999999</v>
      </c>
      <c r="D722" s="11">
        <v>39260</v>
      </c>
      <c r="E722">
        <v>263.40841699999999</v>
      </c>
    </row>
    <row r="723" spans="1:5" x14ac:dyDescent="0.2">
      <c r="A723" s="11">
        <v>39261</v>
      </c>
      <c r="B723">
        <v>261.52474999999998</v>
      </c>
      <c r="D723" s="11">
        <v>39261</v>
      </c>
      <c r="E723">
        <v>262.76776100000001</v>
      </c>
    </row>
    <row r="724" spans="1:5" x14ac:dyDescent="0.2">
      <c r="A724" s="11">
        <v>39262</v>
      </c>
      <c r="B724">
        <v>260.374054</v>
      </c>
      <c r="D724" s="11">
        <v>39262</v>
      </c>
      <c r="E724">
        <v>261.611603</v>
      </c>
    </row>
    <row r="725" spans="1:5" x14ac:dyDescent="0.2">
      <c r="A725" s="11">
        <v>39265</v>
      </c>
      <c r="B725">
        <v>264.19970699999999</v>
      </c>
      <c r="D725" s="11">
        <v>39265</v>
      </c>
      <c r="E725">
        <v>265.455444</v>
      </c>
    </row>
    <row r="726" spans="1:5" x14ac:dyDescent="0.2">
      <c r="A726" s="11">
        <v>39266</v>
      </c>
      <c r="B726">
        <v>266.17233299999998</v>
      </c>
      <c r="D726" s="11">
        <v>39266</v>
      </c>
      <c r="E726">
        <v>267.43743899999998</v>
      </c>
    </row>
    <row r="727" spans="1:5" x14ac:dyDescent="0.2">
      <c r="A727" s="11">
        <v>39268</v>
      </c>
      <c r="B727">
        <v>269.80371100000002</v>
      </c>
      <c r="D727" s="11">
        <v>39268</v>
      </c>
      <c r="E727">
        <v>271.08609000000001</v>
      </c>
    </row>
    <row r="728" spans="1:5" x14ac:dyDescent="0.2">
      <c r="A728" s="11">
        <v>39269</v>
      </c>
      <c r="B728">
        <v>268.69287100000003</v>
      </c>
      <c r="D728" s="11">
        <v>39269</v>
      </c>
      <c r="E728">
        <v>269.96997099999999</v>
      </c>
    </row>
    <row r="729" spans="1:5" x14ac:dyDescent="0.2">
      <c r="A729" s="11">
        <v>39272</v>
      </c>
      <c r="B729">
        <v>270.26696800000002</v>
      </c>
      <c r="D729" s="11">
        <v>39272</v>
      </c>
      <c r="E729">
        <v>271.55154399999998</v>
      </c>
    </row>
    <row r="730" spans="1:5" x14ac:dyDescent="0.2">
      <c r="A730" s="11">
        <v>39273</v>
      </c>
      <c r="B730">
        <v>270.65551799999997</v>
      </c>
      <c r="D730" s="11">
        <v>39273</v>
      </c>
      <c r="E730">
        <v>271.941956</v>
      </c>
    </row>
    <row r="731" spans="1:5" x14ac:dyDescent="0.2">
      <c r="A731" s="11">
        <v>39274</v>
      </c>
      <c r="B731">
        <v>271.218414</v>
      </c>
      <c r="D731" s="11">
        <v>39274</v>
      </c>
      <c r="E731">
        <v>272.50750699999998</v>
      </c>
    </row>
    <row r="732" spans="1:5" x14ac:dyDescent="0.2">
      <c r="A732" s="11">
        <v>39275</v>
      </c>
      <c r="B732">
        <v>271.64679000000001</v>
      </c>
      <c r="D732" s="11">
        <v>39275</v>
      </c>
      <c r="E732">
        <v>272.937927</v>
      </c>
    </row>
    <row r="733" spans="1:5" x14ac:dyDescent="0.2">
      <c r="A733" s="11">
        <v>39276</v>
      </c>
      <c r="B733">
        <v>275.04904199999999</v>
      </c>
      <c r="D733" s="11">
        <v>39276</v>
      </c>
      <c r="E733">
        <v>276.35635400000001</v>
      </c>
    </row>
    <row r="734" spans="1:5" x14ac:dyDescent="0.2">
      <c r="A734" s="11">
        <v>39279</v>
      </c>
      <c r="B734">
        <v>275.46249399999999</v>
      </c>
      <c r="D734" s="11">
        <v>39279</v>
      </c>
      <c r="E734">
        <v>276.77175899999997</v>
      </c>
    </row>
    <row r="735" spans="1:5" x14ac:dyDescent="0.2">
      <c r="A735" s="11">
        <v>39280</v>
      </c>
      <c r="B735">
        <v>276.46374500000002</v>
      </c>
      <c r="D735" s="11">
        <v>39280</v>
      </c>
      <c r="E735">
        <v>277.77777099999997</v>
      </c>
    </row>
    <row r="736" spans="1:5" x14ac:dyDescent="0.2">
      <c r="A736" s="11">
        <v>39281</v>
      </c>
      <c r="B736">
        <v>273.72403000000003</v>
      </c>
      <c r="D736" s="11">
        <v>39281</v>
      </c>
      <c r="E736">
        <v>275.02502399999997</v>
      </c>
    </row>
    <row r="737" spans="1:5" x14ac:dyDescent="0.2">
      <c r="A737" s="11">
        <v>39282</v>
      </c>
      <c r="B737">
        <v>273.27072099999998</v>
      </c>
      <c r="D737" s="11">
        <v>39282</v>
      </c>
      <c r="E737">
        <v>274.56957999999997</v>
      </c>
    </row>
    <row r="738" spans="1:5" x14ac:dyDescent="0.2">
      <c r="A738" s="11">
        <v>39283</v>
      </c>
      <c r="B738">
        <v>259.08886699999999</v>
      </c>
      <c r="D738" s="11">
        <v>39283</v>
      </c>
      <c r="E738">
        <v>260.320313</v>
      </c>
    </row>
    <row r="739" spans="1:5" x14ac:dyDescent="0.2">
      <c r="A739" s="11">
        <v>39286</v>
      </c>
      <c r="B739">
        <v>255.29808</v>
      </c>
      <c r="D739" s="11">
        <v>39286</v>
      </c>
      <c r="E739">
        <v>256.511505</v>
      </c>
    </row>
    <row r="740" spans="1:5" x14ac:dyDescent="0.2">
      <c r="A740" s="11">
        <v>39287</v>
      </c>
      <c r="B740">
        <v>256.04028299999999</v>
      </c>
      <c r="D740" s="11">
        <v>39287</v>
      </c>
      <c r="E740">
        <v>257.25726300000002</v>
      </c>
    </row>
    <row r="741" spans="1:5" x14ac:dyDescent="0.2">
      <c r="A741" s="11">
        <v>39288</v>
      </c>
      <c r="B741">
        <v>253.92820699999999</v>
      </c>
      <c r="D741" s="11">
        <v>39288</v>
      </c>
      <c r="E741">
        <v>255.135132</v>
      </c>
    </row>
    <row r="742" spans="1:5" x14ac:dyDescent="0.2">
      <c r="A742" s="11">
        <v>39289</v>
      </c>
      <c r="B742">
        <v>253.05149800000001</v>
      </c>
      <c r="D742" s="11">
        <v>39289</v>
      </c>
      <c r="E742">
        <v>254.254257</v>
      </c>
    </row>
    <row r="743" spans="1:5" x14ac:dyDescent="0.2">
      <c r="A743" s="11">
        <v>39290</v>
      </c>
      <c r="B743">
        <v>254.98924299999999</v>
      </c>
      <c r="D743" s="11">
        <v>39290</v>
      </c>
      <c r="E743">
        <v>256.20120200000002</v>
      </c>
    </row>
    <row r="744" spans="1:5" x14ac:dyDescent="0.2">
      <c r="A744" s="11">
        <v>39293</v>
      </c>
      <c r="B744">
        <v>257.09136999999998</v>
      </c>
      <c r="D744" s="11">
        <v>39293</v>
      </c>
      <c r="E744">
        <v>258.31332400000002</v>
      </c>
    </row>
    <row r="745" spans="1:5" x14ac:dyDescent="0.2">
      <c r="A745" s="11">
        <v>39294</v>
      </c>
      <c r="B745">
        <v>254.04776000000001</v>
      </c>
      <c r="D745" s="11">
        <v>39294</v>
      </c>
      <c r="E745">
        <v>255.25524899999999</v>
      </c>
    </row>
    <row r="746" spans="1:5" x14ac:dyDescent="0.2">
      <c r="A746" s="11">
        <v>39295</v>
      </c>
      <c r="B746">
        <v>255.512283</v>
      </c>
      <c r="D746" s="11">
        <v>39295</v>
      </c>
      <c r="E746">
        <v>256.72671500000001</v>
      </c>
    </row>
    <row r="747" spans="1:5" x14ac:dyDescent="0.2">
      <c r="A747" s="11">
        <v>39296</v>
      </c>
      <c r="B747">
        <v>254.55088799999999</v>
      </c>
      <c r="D747" s="11">
        <v>39296</v>
      </c>
      <c r="E747">
        <v>255.76075700000001</v>
      </c>
    </row>
    <row r="748" spans="1:5" x14ac:dyDescent="0.2">
      <c r="A748" s="11">
        <v>39297</v>
      </c>
      <c r="B748">
        <v>250.56083699999999</v>
      </c>
      <c r="D748" s="11">
        <v>39297</v>
      </c>
      <c r="E748">
        <v>251.751755</v>
      </c>
    </row>
    <row r="749" spans="1:5" x14ac:dyDescent="0.2">
      <c r="A749" s="11">
        <v>39300</v>
      </c>
      <c r="B749">
        <v>254.04776000000001</v>
      </c>
      <c r="D749" s="11">
        <v>39300</v>
      </c>
      <c r="E749">
        <v>255.25524899999999</v>
      </c>
    </row>
    <row r="750" spans="1:5" x14ac:dyDescent="0.2">
      <c r="A750" s="11">
        <v>39301</v>
      </c>
      <c r="B750">
        <v>257.046539</v>
      </c>
      <c r="D750" s="11">
        <v>39301</v>
      </c>
      <c r="E750">
        <v>258.26828</v>
      </c>
    </row>
    <row r="751" spans="1:5" x14ac:dyDescent="0.2">
      <c r="A751" s="11">
        <v>39302</v>
      </c>
      <c r="B751">
        <v>261.90829500000001</v>
      </c>
      <c r="D751" s="11">
        <v>39302</v>
      </c>
      <c r="E751">
        <v>263.15316799999999</v>
      </c>
    </row>
    <row r="752" spans="1:5" x14ac:dyDescent="0.2">
      <c r="A752" s="11">
        <v>39303</v>
      </c>
      <c r="B752">
        <v>256.403931</v>
      </c>
      <c r="D752" s="11">
        <v>39303</v>
      </c>
      <c r="E752">
        <v>257.62261999999998</v>
      </c>
    </row>
    <row r="753" spans="1:5" x14ac:dyDescent="0.2">
      <c r="A753" s="11">
        <v>39304</v>
      </c>
      <c r="B753">
        <v>256.91201799999999</v>
      </c>
      <c r="D753" s="11">
        <v>39304</v>
      </c>
      <c r="E753">
        <v>258.13314800000001</v>
      </c>
    </row>
    <row r="754" spans="1:5" x14ac:dyDescent="0.2">
      <c r="A754" s="11">
        <v>39307</v>
      </c>
      <c r="B754">
        <v>256.78750600000001</v>
      </c>
      <c r="D754" s="11">
        <v>39307</v>
      </c>
      <c r="E754">
        <v>258.00799599999999</v>
      </c>
    </row>
    <row r="755" spans="1:5" x14ac:dyDescent="0.2">
      <c r="A755" s="11">
        <v>39308</v>
      </c>
      <c r="B755">
        <v>253.35038800000001</v>
      </c>
      <c r="D755" s="11">
        <v>39308</v>
      </c>
      <c r="E755">
        <v>254.55455000000001</v>
      </c>
    </row>
    <row r="756" spans="1:5" x14ac:dyDescent="0.2">
      <c r="A756" s="11">
        <v>39309</v>
      </c>
      <c r="B756">
        <v>247.84600800000001</v>
      </c>
      <c r="D756" s="11">
        <v>39309</v>
      </c>
      <c r="E756">
        <v>249.02401699999999</v>
      </c>
    </row>
    <row r="757" spans="1:5" x14ac:dyDescent="0.2">
      <c r="A757" s="11">
        <v>39310</v>
      </c>
      <c r="B757">
        <v>244.84227000000001</v>
      </c>
      <c r="D757" s="11">
        <v>39310</v>
      </c>
      <c r="E757">
        <v>246.006012</v>
      </c>
    </row>
    <row r="758" spans="1:5" x14ac:dyDescent="0.2">
      <c r="A758" s="11">
        <v>39311</v>
      </c>
      <c r="B758">
        <v>249.086365</v>
      </c>
      <c r="D758" s="11">
        <v>39311</v>
      </c>
      <c r="E758">
        <v>250.270264</v>
      </c>
    </row>
    <row r="759" spans="1:5" x14ac:dyDescent="0.2">
      <c r="A759" s="11">
        <v>39314</v>
      </c>
      <c r="B759">
        <v>248.03031899999999</v>
      </c>
      <c r="D759" s="11">
        <v>39314</v>
      </c>
      <c r="E759">
        <v>249.20921300000001</v>
      </c>
    </row>
    <row r="760" spans="1:5" x14ac:dyDescent="0.2">
      <c r="A760" s="11">
        <v>39315</v>
      </c>
      <c r="B760">
        <v>252.35910000000001</v>
      </c>
      <c r="D760" s="11">
        <v>39315</v>
      </c>
      <c r="E760">
        <v>253.55856299999999</v>
      </c>
    </row>
    <row r="761" spans="1:5" x14ac:dyDescent="0.2">
      <c r="A761" s="11">
        <v>39316</v>
      </c>
      <c r="B761">
        <v>255.417633</v>
      </c>
      <c r="D761" s="11">
        <v>39316</v>
      </c>
      <c r="E761">
        <v>256.63162199999999</v>
      </c>
    </row>
    <row r="762" spans="1:5" x14ac:dyDescent="0.2">
      <c r="A762" s="11">
        <v>39317</v>
      </c>
      <c r="B762">
        <v>255.13867200000001</v>
      </c>
      <c r="D762" s="11">
        <v>39317</v>
      </c>
      <c r="E762">
        <v>256.35134900000003</v>
      </c>
    </row>
    <row r="763" spans="1:5" x14ac:dyDescent="0.2">
      <c r="A763" s="11">
        <v>39318</v>
      </c>
      <c r="B763">
        <v>256.53842200000003</v>
      </c>
      <c r="D763" s="11">
        <v>39318</v>
      </c>
      <c r="E763">
        <v>257.75775099999998</v>
      </c>
    </row>
    <row r="764" spans="1:5" x14ac:dyDescent="0.2">
      <c r="A764" s="11">
        <v>39321</v>
      </c>
      <c r="B764">
        <v>255.67167699999999</v>
      </c>
      <c r="D764" s="11">
        <v>39321</v>
      </c>
      <c r="E764">
        <v>256.88690200000002</v>
      </c>
    </row>
    <row r="765" spans="1:5" x14ac:dyDescent="0.2">
      <c r="A765" s="11">
        <v>39322</v>
      </c>
      <c r="B765">
        <v>252.25448600000001</v>
      </c>
      <c r="D765" s="11">
        <v>39322</v>
      </c>
      <c r="E765">
        <v>253.453461</v>
      </c>
    </row>
    <row r="766" spans="1:5" x14ac:dyDescent="0.2">
      <c r="A766" s="11">
        <v>39323</v>
      </c>
      <c r="B766">
        <v>255.48239100000001</v>
      </c>
      <c r="D766" s="11">
        <v>39323</v>
      </c>
      <c r="E766">
        <v>256.696686</v>
      </c>
    </row>
    <row r="767" spans="1:5" x14ac:dyDescent="0.2">
      <c r="A767" s="11">
        <v>39324</v>
      </c>
      <c r="B767">
        <v>254.745148</v>
      </c>
      <c r="D767" s="11">
        <v>39324</v>
      </c>
      <c r="E767">
        <v>255.955963</v>
      </c>
    </row>
    <row r="768" spans="1:5" x14ac:dyDescent="0.2">
      <c r="A768" s="11">
        <v>39325</v>
      </c>
      <c r="B768">
        <v>256.66296399999999</v>
      </c>
      <c r="D768" s="11">
        <v>39325</v>
      </c>
      <c r="E768">
        <v>257.88287400000002</v>
      </c>
    </row>
    <row r="769" spans="1:5" x14ac:dyDescent="0.2">
      <c r="A769" s="11">
        <v>39329</v>
      </c>
      <c r="B769">
        <v>261.59448200000003</v>
      </c>
      <c r="D769" s="11">
        <v>39329</v>
      </c>
      <c r="E769">
        <v>262.83783</v>
      </c>
    </row>
    <row r="770" spans="1:5" x14ac:dyDescent="0.2">
      <c r="A770" s="11">
        <v>39330</v>
      </c>
      <c r="B770">
        <v>262.91451999999998</v>
      </c>
      <c r="D770" s="11">
        <v>39330</v>
      </c>
      <c r="E770">
        <v>264.164154</v>
      </c>
    </row>
    <row r="771" spans="1:5" x14ac:dyDescent="0.2">
      <c r="A771" s="11">
        <v>39331</v>
      </c>
      <c r="B771">
        <v>260.782532</v>
      </c>
      <c r="D771" s="11">
        <v>39331</v>
      </c>
      <c r="E771">
        <v>262.02203400000002</v>
      </c>
    </row>
    <row r="772" spans="1:5" x14ac:dyDescent="0.2">
      <c r="A772" s="11">
        <v>39332</v>
      </c>
      <c r="B772">
        <v>258.70532200000002</v>
      </c>
      <c r="D772" s="11">
        <v>39332</v>
      </c>
      <c r="E772">
        <v>259.93493699999999</v>
      </c>
    </row>
    <row r="773" spans="1:5" x14ac:dyDescent="0.2">
      <c r="A773" s="11">
        <v>39335</v>
      </c>
      <c r="B773">
        <v>256.27938799999998</v>
      </c>
      <c r="D773" s="11">
        <v>39335</v>
      </c>
      <c r="E773">
        <v>257.49749800000001</v>
      </c>
    </row>
    <row r="774" spans="1:5" x14ac:dyDescent="0.2">
      <c r="A774" s="11">
        <v>39336</v>
      </c>
      <c r="B774">
        <v>259.69162</v>
      </c>
      <c r="D774" s="11">
        <v>39336</v>
      </c>
      <c r="E774">
        <v>260.92593399999998</v>
      </c>
    </row>
    <row r="775" spans="1:5" x14ac:dyDescent="0.2">
      <c r="A775" s="11">
        <v>39337</v>
      </c>
      <c r="B775">
        <v>260.349152</v>
      </c>
      <c r="D775" s="11">
        <v>39337</v>
      </c>
      <c r="E775">
        <v>261.58657799999997</v>
      </c>
    </row>
    <row r="776" spans="1:5" x14ac:dyDescent="0.2">
      <c r="A776" s="11">
        <v>39338</v>
      </c>
      <c r="B776">
        <v>261.41015599999997</v>
      </c>
      <c r="D776" s="11">
        <v>39338</v>
      </c>
      <c r="E776">
        <v>262.652649</v>
      </c>
    </row>
    <row r="777" spans="1:5" x14ac:dyDescent="0.2">
      <c r="A777" s="11">
        <v>39339</v>
      </c>
      <c r="B777">
        <v>263.38775600000002</v>
      </c>
      <c r="D777" s="11">
        <v>39339</v>
      </c>
      <c r="E777">
        <v>264.63964800000002</v>
      </c>
    </row>
    <row r="778" spans="1:5" x14ac:dyDescent="0.2">
      <c r="A778" s="11">
        <v>39342</v>
      </c>
      <c r="B778">
        <v>261.66918900000002</v>
      </c>
      <c r="D778" s="11">
        <v>39342</v>
      </c>
      <c r="E778">
        <v>262.91290300000003</v>
      </c>
    </row>
    <row r="779" spans="1:5" x14ac:dyDescent="0.2">
      <c r="A779" s="11">
        <v>39343</v>
      </c>
      <c r="B779">
        <v>266.63558999999998</v>
      </c>
      <c r="D779" s="11">
        <v>39343</v>
      </c>
      <c r="E779">
        <v>267.90289300000001</v>
      </c>
    </row>
    <row r="780" spans="1:5" x14ac:dyDescent="0.2">
      <c r="A780" s="11">
        <v>39344</v>
      </c>
      <c r="B780">
        <v>272.40396099999998</v>
      </c>
      <c r="D780" s="11">
        <v>39344</v>
      </c>
      <c r="E780">
        <v>273.69869999999997</v>
      </c>
    </row>
    <row r="781" spans="1:5" x14ac:dyDescent="0.2">
      <c r="A781" s="11">
        <v>39345</v>
      </c>
      <c r="B781">
        <v>275.382813</v>
      </c>
      <c r="D781" s="11">
        <v>39345</v>
      </c>
      <c r="E781">
        <v>276.69168100000002</v>
      </c>
    </row>
    <row r="782" spans="1:5" x14ac:dyDescent="0.2">
      <c r="A782" s="11">
        <v>39346</v>
      </c>
      <c r="B782">
        <v>279.004211</v>
      </c>
      <c r="D782" s="11">
        <v>39346</v>
      </c>
      <c r="E782">
        <v>280.33032200000002</v>
      </c>
    </row>
    <row r="783" spans="1:5" x14ac:dyDescent="0.2">
      <c r="A783" s="11">
        <v>39349</v>
      </c>
      <c r="B783">
        <v>282.949432</v>
      </c>
      <c r="D783" s="11">
        <v>39349</v>
      </c>
      <c r="E783">
        <v>284.29428100000001</v>
      </c>
    </row>
    <row r="784" spans="1:5" x14ac:dyDescent="0.2">
      <c r="A784" s="11">
        <v>39350</v>
      </c>
      <c r="B784">
        <v>283.437592</v>
      </c>
      <c r="D784" s="11">
        <v>39350</v>
      </c>
      <c r="E784">
        <v>284.78478999999999</v>
      </c>
    </row>
    <row r="785" spans="1:5" x14ac:dyDescent="0.2">
      <c r="A785" s="11">
        <v>39351</v>
      </c>
      <c r="B785">
        <v>283.01916499999999</v>
      </c>
      <c r="D785" s="11">
        <v>39351</v>
      </c>
      <c r="E785">
        <v>284.364349</v>
      </c>
    </row>
    <row r="786" spans="1:5" x14ac:dyDescent="0.2">
      <c r="A786" s="11">
        <v>39352</v>
      </c>
      <c r="B786">
        <v>282.69039900000001</v>
      </c>
      <c r="D786" s="11">
        <v>39352</v>
      </c>
      <c r="E786">
        <v>284.03402699999998</v>
      </c>
    </row>
    <row r="787" spans="1:5" x14ac:dyDescent="0.2">
      <c r="A787" s="11">
        <v>39353</v>
      </c>
      <c r="B787">
        <v>282.57583599999998</v>
      </c>
      <c r="D787" s="11">
        <v>39353</v>
      </c>
      <c r="E787">
        <v>283.91891500000003</v>
      </c>
    </row>
    <row r="788" spans="1:5" x14ac:dyDescent="0.2">
      <c r="A788" s="11">
        <v>39356</v>
      </c>
      <c r="B788">
        <v>290.18731700000001</v>
      </c>
      <c r="D788" s="11">
        <v>39356</v>
      </c>
      <c r="E788">
        <v>291.56655899999998</v>
      </c>
    </row>
    <row r="789" spans="1:5" x14ac:dyDescent="0.2">
      <c r="A789" s="11">
        <v>39357</v>
      </c>
      <c r="B789">
        <v>291.103882</v>
      </c>
      <c r="D789" s="11">
        <v>39357</v>
      </c>
      <c r="E789">
        <v>292.48748799999998</v>
      </c>
    </row>
    <row r="790" spans="1:5" x14ac:dyDescent="0.2">
      <c r="A790" s="11">
        <v>39358</v>
      </c>
      <c r="B790">
        <v>290.919556</v>
      </c>
      <c r="D790" s="11">
        <v>39358</v>
      </c>
      <c r="E790">
        <v>292.30230699999998</v>
      </c>
    </row>
    <row r="791" spans="1:5" x14ac:dyDescent="0.2">
      <c r="A791" s="11">
        <v>39359</v>
      </c>
      <c r="B791">
        <v>288.43386800000002</v>
      </c>
      <c r="D791" s="11">
        <v>39359</v>
      </c>
      <c r="E791">
        <v>289.80480999999997</v>
      </c>
    </row>
    <row r="792" spans="1:5" x14ac:dyDescent="0.2">
      <c r="A792" s="11">
        <v>39360</v>
      </c>
      <c r="B792">
        <v>295.91583300000002</v>
      </c>
      <c r="D792" s="11">
        <v>39360</v>
      </c>
      <c r="E792">
        <v>297.32232699999997</v>
      </c>
    </row>
    <row r="793" spans="1:5" x14ac:dyDescent="0.2">
      <c r="A793" s="11">
        <v>39363</v>
      </c>
      <c r="B793">
        <v>303.67175300000002</v>
      </c>
      <c r="D793" s="11">
        <v>39363</v>
      </c>
      <c r="E793">
        <v>305.11511200000001</v>
      </c>
    </row>
    <row r="794" spans="1:5" x14ac:dyDescent="0.2">
      <c r="A794" s="11">
        <v>39364</v>
      </c>
      <c r="B794">
        <v>306.44137599999999</v>
      </c>
      <c r="D794" s="11">
        <v>39364</v>
      </c>
      <c r="E794">
        <v>307.89788800000002</v>
      </c>
    </row>
    <row r="795" spans="1:5" x14ac:dyDescent="0.2">
      <c r="A795" s="11">
        <v>39365</v>
      </c>
      <c r="B795">
        <v>311.52731299999999</v>
      </c>
      <c r="D795" s="11">
        <v>39365</v>
      </c>
      <c r="E795">
        <v>313.00799599999999</v>
      </c>
    </row>
    <row r="796" spans="1:5" x14ac:dyDescent="0.2">
      <c r="A796" s="11">
        <v>39366</v>
      </c>
      <c r="B796">
        <v>309.83865400000002</v>
      </c>
      <c r="D796" s="11">
        <v>39366</v>
      </c>
      <c r="E796">
        <v>311.31130999999999</v>
      </c>
    </row>
    <row r="797" spans="1:5" x14ac:dyDescent="0.2">
      <c r="A797" s="11">
        <v>39367</v>
      </c>
      <c r="B797">
        <v>317.50491299999999</v>
      </c>
      <c r="D797" s="11">
        <v>39367</v>
      </c>
      <c r="E797">
        <v>319.01400799999999</v>
      </c>
    </row>
    <row r="798" spans="1:5" x14ac:dyDescent="0.2">
      <c r="A798" s="11">
        <v>39370</v>
      </c>
      <c r="B798">
        <v>308.89718599999998</v>
      </c>
      <c r="D798" s="11">
        <v>39370</v>
      </c>
      <c r="E798">
        <v>310.36535600000002</v>
      </c>
    </row>
    <row r="799" spans="1:5" x14ac:dyDescent="0.2">
      <c r="A799" s="11">
        <v>39371</v>
      </c>
      <c r="B799">
        <v>306.84985399999999</v>
      </c>
      <c r="D799" s="11">
        <v>39371</v>
      </c>
      <c r="E799">
        <v>308.30831899999998</v>
      </c>
    </row>
    <row r="800" spans="1:5" x14ac:dyDescent="0.2">
      <c r="A800" s="11">
        <v>39372</v>
      </c>
      <c r="B800">
        <v>315.55721999999997</v>
      </c>
      <c r="D800" s="11">
        <v>39372</v>
      </c>
      <c r="E800">
        <v>317.05706800000002</v>
      </c>
    </row>
    <row r="801" spans="1:5" x14ac:dyDescent="0.2">
      <c r="A801" s="11">
        <v>39373</v>
      </c>
      <c r="B801">
        <v>318.61575299999998</v>
      </c>
      <c r="D801" s="11">
        <v>39373</v>
      </c>
      <c r="E801">
        <v>320.13012700000002</v>
      </c>
    </row>
    <row r="802" spans="1:5" x14ac:dyDescent="0.2">
      <c r="A802" s="11">
        <v>39374</v>
      </c>
      <c r="B802">
        <v>321.15124500000002</v>
      </c>
      <c r="D802" s="11">
        <v>39374</v>
      </c>
      <c r="E802">
        <v>322.67767300000003</v>
      </c>
    </row>
    <row r="803" spans="1:5" x14ac:dyDescent="0.2">
      <c r="A803" s="11">
        <v>39377</v>
      </c>
      <c r="B803">
        <v>324.15997299999998</v>
      </c>
      <c r="D803" s="11">
        <v>39377</v>
      </c>
      <c r="E803">
        <v>325.700714</v>
      </c>
    </row>
    <row r="804" spans="1:5" x14ac:dyDescent="0.2">
      <c r="A804" s="11">
        <v>39378</v>
      </c>
      <c r="B804">
        <v>336.62326000000002</v>
      </c>
      <c r="D804" s="11">
        <v>39378</v>
      </c>
      <c r="E804">
        <v>338.22323599999999</v>
      </c>
    </row>
    <row r="805" spans="1:5" x14ac:dyDescent="0.2">
      <c r="A805" s="11">
        <v>39379</v>
      </c>
      <c r="B805">
        <v>336.64816300000001</v>
      </c>
      <c r="D805" s="11">
        <v>39379</v>
      </c>
      <c r="E805">
        <v>338.24826000000002</v>
      </c>
    </row>
    <row r="806" spans="1:5" x14ac:dyDescent="0.2">
      <c r="A806" s="11">
        <v>39380</v>
      </c>
      <c r="B806">
        <v>333.00680499999999</v>
      </c>
      <c r="D806" s="11">
        <v>39380</v>
      </c>
      <c r="E806">
        <v>334.58960000000002</v>
      </c>
    </row>
    <row r="807" spans="1:5" x14ac:dyDescent="0.2">
      <c r="A807" s="11">
        <v>39381</v>
      </c>
      <c r="B807">
        <v>336.040436</v>
      </c>
      <c r="D807" s="11">
        <v>39381</v>
      </c>
      <c r="E807">
        <v>337.63763399999999</v>
      </c>
    </row>
    <row r="808" spans="1:5" x14ac:dyDescent="0.2">
      <c r="A808" s="11">
        <v>39384</v>
      </c>
      <c r="B808">
        <v>338.34680200000003</v>
      </c>
      <c r="D808" s="11">
        <v>39384</v>
      </c>
      <c r="E808">
        <v>339.95495599999998</v>
      </c>
    </row>
    <row r="809" spans="1:5" x14ac:dyDescent="0.2">
      <c r="A809" s="11">
        <v>39385</v>
      </c>
      <c r="B809">
        <v>346.08776899999998</v>
      </c>
      <c r="D809" s="11">
        <v>39385</v>
      </c>
      <c r="E809">
        <v>347.73272700000001</v>
      </c>
    </row>
    <row r="810" spans="1:5" x14ac:dyDescent="0.2">
      <c r="A810" s="11">
        <v>39386</v>
      </c>
      <c r="B810">
        <v>352.17993200000001</v>
      </c>
      <c r="D810" s="11">
        <v>39386</v>
      </c>
      <c r="E810">
        <v>353.85385100000002</v>
      </c>
    </row>
    <row r="811" spans="1:5" x14ac:dyDescent="0.2">
      <c r="A811" s="11">
        <v>39387</v>
      </c>
      <c r="B811">
        <v>350.29202299999997</v>
      </c>
      <c r="D811" s="11">
        <v>39387</v>
      </c>
      <c r="E811">
        <v>351.95697000000001</v>
      </c>
    </row>
    <row r="812" spans="1:5" x14ac:dyDescent="0.2">
      <c r="A812" s="11">
        <v>39388</v>
      </c>
      <c r="B812">
        <v>354.29699699999998</v>
      </c>
      <c r="D812" s="11">
        <v>39388</v>
      </c>
      <c r="E812">
        <v>355.98098800000002</v>
      </c>
    </row>
    <row r="813" spans="1:5" x14ac:dyDescent="0.2">
      <c r="A813" s="11">
        <v>39391</v>
      </c>
      <c r="B813">
        <v>361.470123</v>
      </c>
      <c r="D813" s="11">
        <v>39391</v>
      </c>
      <c r="E813">
        <v>363.18820199999999</v>
      </c>
    </row>
    <row r="814" spans="1:5" x14ac:dyDescent="0.2">
      <c r="A814" s="11">
        <v>39392</v>
      </c>
      <c r="B814">
        <v>369.50997899999999</v>
      </c>
      <c r="D814" s="11">
        <v>39392</v>
      </c>
      <c r="E814">
        <v>371.26626599999997</v>
      </c>
    </row>
    <row r="815" spans="1:5" x14ac:dyDescent="0.2">
      <c r="A815" s="11">
        <v>39393</v>
      </c>
      <c r="B815">
        <v>365.10150099999998</v>
      </c>
      <c r="D815" s="11">
        <v>39393</v>
      </c>
      <c r="E815">
        <v>366.83682299999998</v>
      </c>
    </row>
    <row r="816" spans="1:5" x14ac:dyDescent="0.2">
      <c r="A816" s="11">
        <v>39394</v>
      </c>
      <c r="B816">
        <v>345.62451199999998</v>
      </c>
      <c r="D816" s="11">
        <v>39394</v>
      </c>
      <c r="E816">
        <v>347.26727299999999</v>
      </c>
    </row>
    <row r="817" spans="1:5" x14ac:dyDescent="0.2">
      <c r="A817" s="11">
        <v>39395</v>
      </c>
      <c r="B817">
        <v>330.74529999999999</v>
      </c>
      <c r="D817" s="11">
        <v>39395</v>
      </c>
      <c r="E817">
        <v>332.31732199999999</v>
      </c>
    </row>
    <row r="818" spans="1:5" x14ac:dyDescent="0.2">
      <c r="A818" s="11">
        <v>39398</v>
      </c>
      <c r="B818">
        <v>314.85485799999998</v>
      </c>
      <c r="D818" s="11">
        <v>39398</v>
      </c>
      <c r="E818">
        <v>316.35134900000003</v>
      </c>
    </row>
    <row r="819" spans="1:5" x14ac:dyDescent="0.2">
      <c r="A819" s="11">
        <v>39399</v>
      </c>
      <c r="B819">
        <v>329.04165599999999</v>
      </c>
      <c r="D819" s="11">
        <v>39399</v>
      </c>
      <c r="E819">
        <v>330.605591</v>
      </c>
    </row>
    <row r="820" spans="1:5" x14ac:dyDescent="0.2">
      <c r="A820" s="11">
        <v>39400</v>
      </c>
      <c r="B820">
        <v>319.641907</v>
      </c>
      <c r="D820" s="11">
        <v>39400</v>
      </c>
      <c r="E820">
        <v>321.16116299999999</v>
      </c>
    </row>
    <row r="821" spans="1:5" x14ac:dyDescent="0.2">
      <c r="A821" s="11">
        <v>39401</v>
      </c>
      <c r="B821">
        <v>313.64935300000002</v>
      </c>
      <c r="D821" s="11">
        <v>39401</v>
      </c>
      <c r="E821">
        <v>315.14013699999998</v>
      </c>
    </row>
    <row r="822" spans="1:5" x14ac:dyDescent="0.2">
      <c r="A822" s="11">
        <v>39402</v>
      </c>
      <c r="B822">
        <v>315.63192700000002</v>
      </c>
      <c r="D822" s="11">
        <v>39402</v>
      </c>
      <c r="E822">
        <v>317.13214099999999</v>
      </c>
    </row>
    <row r="823" spans="1:5" x14ac:dyDescent="0.2">
      <c r="A823" s="11">
        <v>39405</v>
      </c>
      <c r="B823">
        <v>311.75646999999998</v>
      </c>
      <c r="D823" s="11">
        <v>39405</v>
      </c>
      <c r="E823">
        <v>313.23825099999999</v>
      </c>
    </row>
    <row r="824" spans="1:5" x14ac:dyDescent="0.2">
      <c r="A824" s="11">
        <v>39406</v>
      </c>
      <c r="B824">
        <v>323.05908199999999</v>
      </c>
      <c r="D824" s="11">
        <v>39406</v>
      </c>
      <c r="E824">
        <v>324.594604</v>
      </c>
    </row>
    <row r="825" spans="1:5" x14ac:dyDescent="0.2">
      <c r="A825" s="11">
        <v>39407</v>
      </c>
      <c r="B825">
        <v>329.02673299999998</v>
      </c>
      <c r="D825" s="11">
        <v>39407</v>
      </c>
      <c r="E825">
        <v>330.590576</v>
      </c>
    </row>
    <row r="826" spans="1:5" x14ac:dyDescent="0.2">
      <c r="A826" s="11">
        <v>39409</v>
      </c>
      <c r="B826">
        <v>337.08651700000001</v>
      </c>
      <c r="D826" s="11">
        <v>39409</v>
      </c>
      <c r="E826">
        <v>338.68869000000001</v>
      </c>
    </row>
    <row r="827" spans="1:5" x14ac:dyDescent="0.2">
      <c r="A827" s="11">
        <v>39412</v>
      </c>
      <c r="B827">
        <v>331.75650000000002</v>
      </c>
      <c r="D827" s="11">
        <v>39412</v>
      </c>
      <c r="E827">
        <v>333.33334400000001</v>
      </c>
    </row>
    <row r="828" spans="1:5" x14ac:dyDescent="0.2">
      <c r="A828" s="11">
        <v>39413</v>
      </c>
      <c r="B828">
        <v>335.52737400000001</v>
      </c>
      <c r="D828" s="11">
        <v>39413</v>
      </c>
      <c r="E828">
        <v>337.12213100000002</v>
      </c>
    </row>
    <row r="829" spans="1:5" x14ac:dyDescent="0.2">
      <c r="A829" s="11">
        <v>39414</v>
      </c>
      <c r="B829">
        <v>344.83746300000001</v>
      </c>
      <c r="D829" s="11">
        <v>39414</v>
      </c>
      <c r="E829">
        <v>346.476471</v>
      </c>
    </row>
    <row r="830" spans="1:5" x14ac:dyDescent="0.2">
      <c r="A830" s="11">
        <v>39415</v>
      </c>
      <c r="B830">
        <v>347.19860799999998</v>
      </c>
      <c r="D830" s="11">
        <v>39415</v>
      </c>
      <c r="E830">
        <v>348.84884599999998</v>
      </c>
    </row>
    <row r="831" spans="1:5" x14ac:dyDescent="0.2">
      <c r="A831" s="11">
        <v>39416</v>
      </c>
      <c r="B831">
        <v>345.20608499999997</v>
      </c>
      <c r="D831" s="11">
        <v>39416</v>
      </c>
      <c r="E831">
        <v>346.84683200000001</v>
      </c>
    </row>
    <row r="832" spans="1:5" x14ac:dyDescent="0.2">
      <c r="A832" s="11">
        <v>39419</v>
      </c>
      <c r="B832">
        <v>339.49249300000002</v>
      </c>
      <c r="D832" s="11">
        <v>39419</v>
      </c>
      <c r="E832">
        <v>341.10611</v>
      </c>
    </row>
    <row r="833" spans="1:5" x14ac:dyDescent="0.2">
      <c r="A833" s="11">
        <v>39420</v>
      </c>
      <c r="B833">
        <v>340.80258199999997</v>
      </c>
      <c r="D833" s="11">
        <v>39420</v>
      </c>
      <c r="E833">
        <v>342.42242399999998</v>
      </c>
    </row>
    <row r="834" spans="1:5" x14ac:dyDescent="0.2">
      <c r="A834" s="11">
        <v>39421</v>
      </c>
      <c r="B834">
        <v>347.950806</v>
      </c>
      <c r="D834" s="11">
        <v>39421</v>
      </c>
      <c r="E834">
        <v>349.60461400000003</v>
      </c>
    </row>
    <row r="835" spans="1:5" x14ac:dyDescent="0.2">
      <c r="A835" s="11">
        <v>39422</v>
      </c>
      <c r="B835">
        <v>356.29452500000002</v>
      </c>
      <c r="D835" s="11">
        <v>39422</v>
      </c>
      <c r="E835">
        <v>357.987976</v>
      </c>
    </row>
    <row r="836" spans="1:5" x14ac:dyDescent="0.2">
      <c r="A836" s="11">
        <v>39423</v>
      </c>
      <c r="B836">
        <v>356.10025000000002</v>
      </c>
      <c r="D836" s="11">
        <v>39423</v>
      </c>
      <c r="E836">
        <v>357.79278599999998</v>
      </c>
    </row>
    <row r="837" spans="1:5" x14ac:dyDescent="0.2">
      <c r="A837" s="11">
        <v>39426</v>
      </c>
      <c r="B837">
        <v>357.86862200000002</v>
      </c>
      <c r="D837" s="11">
        <v>39426</v>
      </c>
      <c r="E837">
        <v>359.56957999999997</v>
      </c>
    </row>
    <row r="838" spans="1:5" x14ac:dyDescent="0.2">
      <c r="A838" s="11">
        <v>39427</v>
      </c>
      <c r="B838">
        <v>348.29449499999998</v>
      </c>
      <c r="D838" s="11">
        <v>39427</v>
      </c>
      <c r="E838">
        <v>349.949951</v>
      </c>
    </row>
    <row r="839" spans="1:5" x14ac:dyDescent="0.2">
      <c r="A839" s="11">
        <v>39428</v>
      </c>
      <c r="B839">
        <v>348.36923200000001</v>
      </c>
      <c r="D839" s="11">
        <v>39428</v>
      </c>
      <c r="E839">
        <v>350.02502399999997</v>
      </c>
    </row>
    <row r="840" spans="1:5" x14ac:dyDescent="0.2">
      <c r="A840" s="11">
        <v>39429</v>
      </c>
      <c r="B840">
        <v>345.72912600000001</v>
      </c>
      <c r="D840" s="11">
        <v>39429</v>
      </c>
      <c r="E840">
        <v>347.37237499999998</v>
      </c>
    </row>
    <row r="841" spans="1:5" x14ac:dyDescent="0.2">
      <c r="A841" s="11">
        <v>39430</v>
      </c>
      <c r="B841">
        <v>343.69177200000001</v>
      </c>
      <c r="D841" s="11">
        <v>39430</v>
      </c>
      <c r="E841">
        <v>345.32531699999998</v>
      </c>
    </row>
    <row r="842" spans="1:5" x14ac:dyDescent="0.2">
      <c r="A842" s="11">
        <v>39433</v>
      </c>
      <c r="B842">
        <v>333.36547899999999</v>
      </c>
      <c r="D842" s="11">
        <v>39433</v>
      </c>
      <c r="E842">
        <v>334.949951</v>
      </c>
    </row>
    <row r="843" spans="1:5" x14ac:dyDescent="0.2">
      <c r="A843" s="11">
        <v>39434</v>
      </c>
      <c r="B843">
        <v>335.41778599999998</v>
      </c>
      <c r="D843" s="11">
        <v>39434</v>
      </c>
      <c r="E843">
        <v>337.012024</v>
      </c>
    </row>
    <row r="844" spans="1:5" x14ac:dyDescent="0.2">
      <c r="A844" s="11">
        <v>39435</v>
      </c>
      <c r="B844">
        <v>337.42025799999999</v>
      </c>
      <c r="D844" s="11">
        <v>39435</v>
      </c>
      <c r="E844">
        <v>339.02401700000001</v>
      </c>
    </row>
    <row r="845" spans="1:5" x14ac:dyDescent="0.2">
      <c r="A845" s="11">
        <v>39436</v>
      </c>
      <c r="B845">
        <v>343.55725100000001</v>
      </c>
      <c r="D845" s="11">
        <v>39436</v>
      </c>
      <c r="E845">
        <v>345.19018599999998</v>
      </c>
    </row>
    <row r="846" spans="1:5" x14ac:dyDescent="0.2">
      <c r="A846" s="11">
        <v>39437</v>
      </c>
      <c r="B846">
        <v>347.04418900000002</v>
      </c>
      <c r="D846" s="11">
        <v>39437</v>
      </c>
      <c r="E846">
        <v>348.69369499999999</v>
      </c>
    </row>
    <row r="847" spans="1:5" x14ac:dyDescent="0.2">
      <c r="A847" s="11">
        <v>39440</v>
      </c>
      <c r="B847">
        <v>349.05664100000001</v>
      </c>
      <c r="D847" s="11">
        <v>39440</v>
      </c>
      <c r="E847">
        <v>350.71572900000001</v>
      </c>
    </row>
    <row r="848" spans="1:5" x14ac:dyDescent="0.2">
      <c r="A848" s="11">
        <v>39442</v>
      </c>
      <c r="B848">
        <v>354.09277300000002</v>
      </c>
      <c r="D848" s="11">
        <v>39442</v>
      </c>
      <c r="E848">
        <v>355.77578699999998</v>
      </c>
    </row>
    <row r="849" spans="1:6" x14ac:dyDescent="0.2">
      <c r="A849" s="11">
        <v>39443</v>
      </c>
      <c r="B849">
        <v>349.061646</v>
      </c>
      <c r="D849" s="11">
        <v>39443</v>
      </c>
      <c r="E849">
        <v>350.72073399999999</v>
      </c>
    </row>
    <row r="850" spans="1:6" x14ac:dyDescent="0.2">
      <c r="A850" s="11">
        <v>39444</v>
      </c>
      <c r="B850">
        <v>349.95327800000001</v>
      </c>
      <c r="D850" s="11">
        <v>39444</v>
      </c>
      <c r="E850">
        <v>351.61660799999999</v>
      </c>
    </row>
    <row r="851" spans="1:6" x14ac:dyDescent="0.2">
      <c r="A851" s="23">
        <v>39447</v>
      </c>
      <c r="B851" s="17">
        <v>344.448914</v>
      </c>
      <c r="C851" s="17"/>
      <c r="D851" s="23">
        <v>39447</v>
      </c>
      <c r="E851" s="17">
        <v>346.08609000000001</v>
      </c>
      <c r="F851" t="s">
        <v>84</v>
      </c>
    </row>
    <row r="852" spans="1:6" x14ac:dyDescent="0.2">
      <c r="A852" s="11">
        <v>39449</v>
      </c>
      <c r="B852">
        <v>341.315674</v>
      </c>
      <c r="D852" s="11">
        <v>39449</v>
      </c>
      <c r="E852">
        <v>342.937927</v>
      </c>
    </row>
    <row r="853" spans="1:6" x14ac:dyDescent="0.2">
      <c r="A853" s="11">
        <v>39450</v>
      </c>
      <c r="B853">
        <v>341.38540599999999</v>
      </c>
      <c r="D853" s="11">
        <v>39450</v>
      </c>
      <c r="E853">
        <v>343.00799599999999</v>
      </c>
    </row>
    <row r="854" spans="1:6" x14ac:dyDescent="0.2">
      <c r="A854" s="11">
        <v>39451</v>
      </c>
      <c r="B854">
        <v>327.27328499999999</v>
      </c>
      <c r="D854" s="11">
        <v>39451</v>
      </c>
      <c r="E854">
        <v>328.82882699999999</v>
      </c>
    </row>
    <row r="855" spans="1:6" x14ac:dyDescent="0.2">
      <c r="A855" s="11">
        <v>39454</v>
      </c>
      <c r="B855">
        <v>323.412781</v>
      </c>
      <c r="D855" s="11">
        <v>39454</v>
      </c>
      <c r="E855">
        <v>324.949951</v>
      </c>
    </row>
    <row r="856" spans="1:6" x14ac:dyDescent="0.2">
      <c r="A856" s="11">
        <v>39455</v>
      </c>
      <c r="B856">
        <v>314.66058299999997</v>
      </c>
      <c r="D856" s="11">
        <v>39455</v>
      </c>
      <c r="E856">
        <v>316.156158</v>
      </c>
    </row>
    <row r="857" spans="1:6" x14ac:dyDescent="0.2">
      <c r="A857" s="11">
        <v>39456</v>
      </c>
      <c r="B857">
        <v>325.380402</v>
      </c>
      <c r="D857" s="11">
        <v>39456</v>
      </c>
      <c r="E857">
        <v>326.926941</v>
      </c>
    </row>
    <row r="858" spans="1:6" x14ac:dyDescent="0.2">
      <c r="A858" s="11">
        <v>39457</v>
      </c>
      <c r="B858">
        <v>322.15747099999999</v>
      </c>
      <c r="D858" s="11">
        <v>39457</v>
      </c>
      <c r="E858">
        <v>323.68869000000001</v>
      </c>
    </row>
    <row r="859" spans="1:6" x14ac:dyDescent="0.2">
      <c r="A859" s="11">
        <v>39458</v>
      </c>
      <c r="B859">
        <v>317.93331899999998</v>
      </c>
      <c r="D859" s="11">
        <v>39458</v>
      </c>
      <c r="E859">
        <v>319.444458</v>
      </c>
    </row>
    <row r="860" spans="1:6" x14ac:dyDescent="0.2">
      <c r="A860" s="11">
        <v>39461</v>
      </c>
      <c r="B860">
        <v>325.68923999999998</v>
      </c>
      <c r="D860" s="11">
        <v>39461</v>
      </c>
      <c r="E860">
        <v>327.23724399999998</v>
      </c>
    </row>
    <row r="861" spans="1:6" x14ac:dyDescent="0.2">
      <c r="A861" s="11">
        <v>39462</v>
      </c>
      <c r="B861">
        <v>317.63443000000001</v>
      </c>
      <c r="D861" s="11">
        <v>39462</v>
      </c>
      <c r="E861">
        <v>319.14413500000001</v>
      </c>
    </row>
    <row r="862" spans="1:6" x14ac:dyDescent="0.2">
      <c r="A862" s="11">
        <v>39463</v>
      </c>
      <c r="B862">
        <v>306.824951</v>
      </c>
      <c r="D862" s="11">
        <v>39463</v>
      </c>
      <c r="E862">
        <v>308.28329500000001</v>
      </c>
    </row>
    <row r="863" spans="1:6" x14ac:dyDescent="0.2">
      <c r="A863" s="11">
        <v>39464</v>
      </c>
      <c r="B863">
        <v>299.27325400000001</v>
      </c>
      <c r="D863" s="11">
        <v>39464</v>
      </c>
      <c r="E863">
        <v>300.69570900000002</v>
      </c>
    </row>
    <row r="864" spans="1:6" x14ac:dyDescent="0.2">
      <c r="A864" s="11">
        <v>39465</v>
      </c>
      <c r="B864">
        <v>299.00427200000001</v>
      </c>
      <c r="D864" s="11">
        <v>39465</v>
      </c>
      <c r="E864">
        <v>300.42541499999999</v>
      </c>
    </row>
    <row r="865" spans="1:5" x14ac:dyDescent="0.2">
      <c r="A865" s="11">
        <v>39469</v>
      </c>
      <c r="B865">
        <v>291.08395400000001</v>
      </c>
      <c r="D865" s="11">
        <v>39469</v>
      </c>
      <c r="E865">
        <v>292.467468</v>
      </c>
    </row>
    <row r="866" spans="1:5" x14ac:dyDescent="0.2">
      <c r="A866" s="11">
        <v>39470</v>
      </c>
      <c r="B866">
        <v>273.28564499999999</v>
      </c>
      <c r="D866" s="11">
        <v>39470</v>
      </c>
      <c r="E866">
        <v>274.58459499999998</v>
      </c>
    </row>
    <row r="867" spans="1:5" x14ac:dyDescent="0.2">
      <c r="A867" s="11">
        <v>39471</v>
      </c>
      <c r="B867">
        <v>286.17236300000002</v>
      </c>
      <c r="D867" s="11">
        <v>39471</v>
      </c>
      <c r="E867">
        <v>287.532532</v>
      </c>
    </row>
    <row r="868" spans="1:5" x14ac:dyDescent="0.2">
      <c r="A868" s="11">
        <v>39472</v>
      </c>
      <c r="B868">
        <v>282.14245599999998</v>
      </c>
      <c r="D868" s="11">
        <v>39472</v>
      </c>
      <c r="E868">
        <v>283.48349000000002</v>
      </c>
    </row>
    <row r="869" spans="1:5" x14ac:dyDescent="0.2">
      <c r="A869" s="11">
        <v>39475</v>
      </c>
      <c r="B869">
        <v>276.95190400000001</v>
      </c>
      <c r="D869" s="11">
        <v>39475</v>
      </c>
      <c r="E869">
        <v>278.26828</v>
      </c>
    </row>
    <row r="870" spans="1:5" x14ac:dyDescent="0.2">
      <c r="A870" s="11">
        <v>39476</v>
      </c>
      <c r="B870">
        <v>274.23211700000002</v>
      </c>
      <c r="D870" s="11">
        <v>39476</v>
      </c>
      <c r="E870">
        <v>275.53552200000001</v>
      </c>
    </row>
    <row r="871" spans="1:5" x14ac:dyDescent="0.2">
      <c r="A871" s="11">
        <v>39477</v>
      </c>
      <c r="B871">
        <v>273.11129799999998</v>
      </c>
      <c r="D871" s="11">
        <v>39477</v>
      </c>
      <c r="E871">
        <v>274.409424</v>
      </c>
    </row>
    <row r="872" spans="1:5" x14ac:dyDescent="0.2">
      <c r="A872" s="11">
        <v>39478</v>
      </c>
      <c r="B872">
        <v>281.09637500000002</v>
      </c>
      <c r="D872" s="11">
        <v>39478</v>
      </c>
      <c r="E872">
        <v>282.432434</v>
      </c>
    </row>
    <row r="873" spans="1:5" x14ac:dyDescent="0.2">
      <c r="A873" s="11">
        <v>39479</v>
      </c>
      <c r="B873">
        <v>256.98675500000002</v>
      </c>
      <c r="D873" s="11">
        <v>39479</v>
      </c>
      <c r="E873">
        <v>258.20822099999998</v>
      </c>
    </row>
    <row r="874" spans="1:5" x14ac:dyDescent="0.2">
      <c r="A874" s="11">
        <v>39482</v>
      </c>
      <c r="B874">
        <v>246.78997799999999</v>
      </c>
      <c r="D874" s="11">
        <v>39482</v>
      </c>
      <c r="E874">
        <v>247.96296699999999</v>
      </c>
    </row>
    <row r="875" spans="1:5" x14ac:dyDescent="0.2">
      <c r="A875" s="11">
        <v>39483</v>
      </c>
      <c r="B875">
        <v>252.45373499999999</v>
      </c>
      <c r="D875" s="11">
        <v>39483</v>
      </c>
      <c r="E875">
        <v>253.65365600000001</v>
      </c>
    </row>
    <row r="876" spans="1:5" x14ac:dyDescent="0.2">
      <c r="A876" s="11">
        <v>39484</v>
      </c>
      <c r="B876">
        <v>249.91824299999999</v>
      </c>
      <c r="D876" s="11">
        <v>39484</v>
      </c>
      <c r="E876">
        <v>251.10611</v>
      </c>
    </row>
    <row r="877" spans="1:5" x14ac:dyDescent="0.2">
      <c r="A877" s="11">
        <v>39485</v>
      </c>
      <c r="B877">
        <v>251.532196</v>
      </c>
      <c r="D877" s="11">
        <v>39485</v>
      </c>
      <c r="E877">
        <v>252.727722</v>
      </c>
    </row>
    <row r="878" spans="1:5" x14ac:dyDescent="0.2">
      <c r="A878" s="11">
        <v>39486</v>
      </c>
      <c r="B878">
        <v>257.38028000000003</v>
      </c>
      <c r="D878" s="11">
        <v>39486</v>
      </c>
      <c r="E878">
        <v>258.60360700000001</v>
      </c>
    </row>
    <row r="879" spans="1:5" x14ac:dyDescent="0.2">
      <c r="A879" s="11">
        <v>39489</v>
      </c>
      <c r="B879">
        <v>259.60693400000002</v>
      </c>
      <c r="D879" s="11">
        <v>39489</v>
      </c>
      <c r="E879">
        <v>260.84085099999999</v>
      </c>
    </row>
    <row r="880" spans="1:5" x14ac:dyDescent="0.2">
      <c r="A880" s="11">
        <v>39490</v>
      </c>
      <c r="B880">
        <v>258.07766700000002</v>
      </c>
      <c r="D880" s="11">
        <v>39490</v>
      </c>
      <c r="E880">
        <v>259.30429099999998</v>
      </c>
    </row>
    <row r="881" spans="1:5" x14ac:dyDescent="0.2">
      <c r="A881" s="11">
        <v>39491</v>
      </c>
      <c r="B881">
        <v>266.31179800000001</v>
      </c>
      <c r="D881" s="11">
        <v>39491</v>
      </c>
      <c r="E881">
        <v>267.57757600000002</v>
      </c>
    </row>
    <row r="882" spans="1:5" x14ac:dyDescent="0.2">
      <c r="A882" s="11">
        <v>39492</v>
      </c>
      <c r="B882">
        <v>265.13122600000003</v>
      </c>
      <c r="D882" s="11">
        <v>39492</v>
      </c>
      <c r="E882">
        <v>266.39138800000001</v>
      </c>
    </row>
    <row r="883" spans="1:5" x14ac:dyDescent="0.2">
      <c r="A883" s="11">
        <v>39493</v>
      </c>
      <c r="B883">
        <v>263.83108499999997</v>
      </c>
      <c r="D883" s="11">
        <v>39493</v>
      </c>
      <c r="E883">
        <v>265.085083</v>
      </c>
    </row>
    <row r="884" spans="1:5" x14ac:dyDescent="0.2">
      <c r="A884" s="11">
        <v>39497</v>
      </c>
      <c r="B884">
        <v>253.524734</v>
      </c>
      <c r="D884" s="11">
        <v>39497</v>
      </c>
      <c r="E884">
        <v>254.729736</v>
      </c>
    </row>
    <row r="885" spans="1:5" x14ac:dyDescent="0.2">
      <c r="A885" s="11">
        <v>39498</v>
      </c>
      <c r="B885">
        <v>253.54963699999999</v>
      </c>
      <c r="D885" s="11">
        <v>39498</v>
      </c>
      <c r="E885">
        <v>254.754761</v>
      </c>
    </row>
    <row r="886" spans="1:5" x14ac:dyDescent="0.2">
      <c r="A886" s="11">
        <v>39499</v>
      </c>
      <c r="B886">
        <v>250.49110400000001</v>
      </c>
      <c r="D886" s="11">
        <v>39499</v>
      </c>
      <c r="E886">
        <v>251.68168600000001</v>
      </c>
    </row>
    <row r="887" spans="1:5" x14ac:dyDescent="0.2">
      <c r="A887" s="11">
        <v>39500</v>
      </c>
      <c r="B887">
        <v>252.951874</v>
      </c>
      <c r="D887" s="11">
        <v>39500</v>
      </c>
      <c r="E887">
        <v>254.15415999999999</v>
      </c>
    </row>
    <row r="888" spans="1:5" x14ac:dyDescent="0.2">
      <c r="A888" s="11">
        <v>39503</v>
      </c>
      <c r="B888">
        <v>242.31175200000001</v>
      </c>
      <c r="D888" s="11">
        <v>39503</v>
      </c>
      <c r="E888">
        <v>243.46347</v>
      </c>
    </row>
    <row r="889" spans="1:5" x14ac:dyDescent="0.2">
      <c r="A889" s="11">
        <v>39504</v>
      </c>
      <c r="B889">
        <v>231.22830200000001</v>
      </c>
      <c r="D889" s="11">
        <v>39504</v>
      </c>
      <c r="E889">
        <v>232.32733200000001</v>
      </c>
    </row>
    <row r="890" spans="1:5" x14ac:dyDescent="0.2">
      <c r="A890" s="11">
        <v>39505</v>
      </c>
      <c r="B890">
        <v>235.54711900000001</v>
      </c>
      <c r="D890" s="11">
        <v>39505</v>
      </c>
      <c r="E890">
        <v>236.66667200000001</v>
      </c>
    </row>
    <row r="891" spans="1:5" x14ac:dyDescent="0.2">
      <c r="A891" s="11">
        <v>39506</v>
      </c>
      <c r="B891">
        <v>236.807388</v>
      </c>
      <c r="D891" s="11">
        <v>39506</v>
      </c>
      <c r="E891">
        <v>237.93293800000001</v>
      </c>
    </row>
    <row r="892" spans="1:5" x14ac:dyDescent="0.2">
      <c r="A892" s="11">
        <v>39507</v>
      </c>
      <c r="B892">
        <v>234.710251</v>
      </c>
      <c r="D892" s="11">
        <v>39507</v>
      </c>
      <c r="E892">
        <v>235.82582099999999</v>
      </c>
    </row>
    <row r="893" spans="1:5" x14ac:dyDescent="0.2">
      <c r="A893" s="11">
        <v>39510</v>
      </c>
      <c r="B893">
        <v>227.65669299999999</v>
      </c>
      <c r="D893" s="11">
        <v>39510</v>
      </c>
      <c r="E893">
        <v>228.73873900000001</v>
      </c>
    </row>
    <row r="894" spans="1:5" x14ac:dyDescent="0.2">
      <c r="A894" s="11">
        <v>39511</v>
      </c>
      <c r="B894">
        <v>221.46987899999999</v>
      </c>
      <c r="D894" s="11">
        <v>39511</v>
      </c>
      <c r="E894">
        <v>222.52252200000001</v>
      </c>
    </row>
    <row r="895" spans="1:5" x14ac:dyDescent="0.2">
      <c r="A895" s="11">
        <v>39512</v>
      </c>
      <c r="B895">
        <v>223.014084</v>
      </c>
      <c r="D895" s="11">
        <v>39512</v>
      </c>
      <c r="E895">
        <v>224.07408100000001</v>
      </c>
    </row>
    <row r="896" spans="1:5" x14ac:dyDescent="0.2">
      <c r="A896" s="11">
        <v>39513</v>
      </c>
      <c r="B896">
        <v>215.54209900000001</v>
      </c>
      <c r="D896" s="11">
        <v>39513</v>
      </c>
      <c r="E896">
        <v>216.566574</v>
      </c>
    </row>
    <row r="897" spans="1:5" x14ac:dyDescent="0.2">
      <c r="A897" s="11">
        <v>39514</v>
      </c>
      <c r="B897">
        <v>215.86587499999999</v>
      </c>
      <c r="D897" s="11">
        <v>39514</v>
      </c>
      <c r="E897">
        <v>216.89189099999999</v>
      </c>
    </row>
    <row r="898" spans="1:5" x14ac:dyDescent="0.2">
      <c r="A898" s="11">
        <v>39517</v>
      </c>
      <c r="B898">
        <v>206.03772000000001</v>
      </c>
      <c r="D898" s="11">
        <v>39517</v>
      </c>
      <c r="E898">
        <v>207.01701399999999</v>
      </c>
    </row>
    <row r="899" spans="1:5" x14ac:dyDescent="0.2">
      <c r="A899" s="11">
        <v>39518</v>
      </c>
      <c r="B899">
        <v>219.09877</v>
      </c>
      <c r="D899" s="11">
        <v>39518</v>
      </c>
      <c r="E899">
        <v>220.14013700000001</v>
      </c>
    </row>
    <row r="900" spans="1:5" x14ac:dyDescent="0.2">
      <c r="A900" s="11">
        <v>39519</v>
      </c>
      <c r="B900">
        <v>219.26812699999999</v>
      </c>
      <c r="D900" s="11">
        <v>39519</v>
      </c>
      <c r="E900">
        <v>220.310303</v>
      </c>
    </row>
    <row r="901" spans="1:5" x14ac:dyDescent="0.2">
      <c r="A901" s="11">
        <v>39520</v>
      </c>
      <c r="B901">
        <v>220.677841</v>
      </c>
      <c r="D901" s="11">
        <v>39520</v>
      </c>
      <c r="E901">
        <v>221.72673</v>
      </c>
    </row>
    <row r="902" spans="1:5" x14ac:dyDescent="0.2">
      <c r="A902" s="11">
        <v>39521</v>
      </c>
      <c r="B902">
        <v>218.142349</v>
      </c>
      <c r="D902" s="11">
        <v>39521</v>
      </c>
      <c r="E902">
        <v>219.17918399999999</v>
      </c>
    </row>
    <row r="903" spans="1:5" x14ac:dyDescent="0.2">
      <c r="A903" s="11">
        <v>39524</v>
      </c>
      <c r="B903">
        <v>209.15104700000001</v>
      </c>
      <c r="D903" s="11">
        <v>39524</v>
      </c>
      <c r="E903">
        <v>210.14514199999999</v>
      </c>
    </row>
    <row r="904" spans="1:5" x14ac:dyDescent="0.2">
      <c r="A904" s="11">
        <v>39525</v>
      </c>
      <c r="B904">
        <v>218.76004</v>
      </c>
      <c r="D904" s="11">
        <v>39525</v>
      </c>
      <c r="E904">
        <v>219.79980499999999</v>
      </c>
    </row>
    <row r="905" spans="1:5" x14ac:dyDescent="0.2">
      <c r="A905" s="11">
        <v>39526</v>
      </c>
      <c r="B905">
        <v>215.19340500000001</v>
      </c>
      <c r="D905" s="11">
        <v>39526</v>
      </c>
      <c r="E905">
        <v>216.216217</v>
      </c>
    </row>
    <row r="906" spans="1:5" x14ac:dyDescent="0.2">
      <c r="A906" s="11">
        <v>39527</v>
      </c>
      <c r="B906">
        <v>215.96551500000001</v>
      </c>
      <c r="D906" s="11">
        <v>39527</v>
      </c>
      <c r="E906">
        <v>216.99198899999999</v>
      </c>
    </row>
    <row r="907" spans="1:5" x14ac:dyDescent="0.2">
      <c r="A907" s="11">
        <v>39531</v>
      </c>
      <c r="B907">
        <v>229.420074</v>
      </c>
      <c r="D907" s="11">
        <v>39531</v>
      </c>
      <c r="E907">
        <v>230.510513</v>
      </c>
    </row>
    <row r="908" spans="1:5" x14ac:dyDescent="0.2">
      <c r="A908" s="11">
        <v>39532</v>
      </c>
      <c r="B908">
        <v>224.54834</v>
      </c>
      <c r="D908" s="11">
        <v>39532</v>
      </c>
      <c r="E908">
        <v>225.61561599999999</v>
      </c>
    </row>
    <row r="909" spans="1:5" x14ac:dyDescent="0.2">
      <c r="A909" s="11">
        <v>39533</v>
      </c>
      <c r="B909">
        <v>228.23950199999999</v>
      </c>
      <c r="D909" s="11">
        <v>39533</v>
      </c>
      <c r="E909">
        <v>229.32432600000001</v>
      </c>
    </row>
    <row r="910" spans="1:5" x14ac:dyDescent="0.2">
      <c r="A910" s="11">
        <v>39534</v>
      </c>
      <c r="B910">
        <v>221.210846</v>
      </c>
      <c r="D910" s="11">
        <v>39534</v>
      </c>
      <c r="E910">
        <v>222.26226800000001</v>
      </c>
    </row>
    <row r="911" spans="1:5" x14ac:dyDescent="0.2">
      <c r="A911" s="11">
        <v>39535</v>
      </c>
      <c r="B911">
        <v>218.22204600000001</v>
      </c>
      <c r="D911" s="11">
        <v>39535</v>
      </c>
      <c r="E911">
        <v>219.25926200000001</v>
      </c>
    </row>
    <row r="912" spans="1:5" x14ac:dyDescent="0.2">
      <c r="A912" s="11">
        <v>39538</v>
      </c>
      <c r="B912">
        <v>219.41258199999999</v>
      </c>
      <c r="D912" s="11">
        <v>39538</v>
      </c>
      <c r="E912">
        <v>220.45545999999999</v>
      </c>
    </row>
    <row r="913" spans="1:5" x14ac:dyDescent="0.2">
      <c r="A913" s="11">
        <v>39539</v>
      </c>
      <c r="B913">
        <v>231.98545799999999</v>
      </c>
      <c r="D913" s="11">
        <v>39539</v>
      </c>
      <c r="E913">
        <v>233.088089</v>
      </c>
    </row>
    <row r="914" spans="1:5" x14ac:dyDescent="0.2">
      <c r="A914" s="11">
        <v>39540</v>
      </c>
      <c r="B914">
        <v>231.98048399999999</v>
      </c>
      <c r="D914" s="11">
        <v>39540</v>
      </c>
      <c r="E914">
        <v>233.08308400000001</v>
      </c>
    </row>
    <row r="915" spans="1:5" x14ac:dyDescent="0.2">
      <c r="A915" s="11">
        <v>39541</v>
      </c>
      <c r="B915">
        <v>226.71023600000001</v>
      </c>
      <c r="D915" s="11">
        <v>39541</v>
      </c>
      <c r="E915">
        <v>227.787781</v>
      </c>
    </row>
    <row r="916" spans="1:5" x14ac:dyDescent="0.2">
      <c r="A916" s="11">
        <v>39542</v>
      </c>
      <c r="B916">
        <v>234.66542100000001</v>
      </c>
      <c r="D916" s="11">
        <v>39542</v>
      </c>
      <c r="E916">
        <v>235.780777</v>
      </c>
    </row>
    <row r="917" spans="1:5" x14ac:dyDescent="0.2">
      <c r="A917" s="11">
        <v>39545</v>
      </c>
      <c r="B917">
        <v>237.51971399999999</v>
      </c>
      <c r="D917" s="11">
        <v>39545</v>
      </c>
      <c r="E917">
        <v>238.648651</v>
      </c>
    </row>
    <row r="918" spans="1:5" x14ac:dyDescent="0.2">
      <c r="A918" s="11">
        <v>39546</v>
      </c>
      <c r="B918">
        <v>233.03154000000001</v>
      </c>
      <c r="D918" s="11">
        <v>39546</v>
      </c>
      <c r="E918">
        <v>234.13914500000001</v>
      </c>
    </row>
    <row r="919" spans="1:5" x14ac:dyDescent="0.2">
      <c r="A919" s="11">
        <v>39547</v>
      </c>
      <c r="B919">
        <v>231.22830200000001</v>
      </c>
      <c r="D919" s="11">
        <v>39547</v>
      </c>
      <c r="E919">
        <v>232.32733200000001</v>
      </c>
    </row>
    <row r="920" spans="1:5" x14ac:dyDescent="0.2">
      <c r="A920" s="11">
        <v>39548</v>
      </c>
      <c r="B920">
        <v>233.66416899999999</v>
      </c>
      <c r="D920" s="11">
        <v>39548</v>
      </c>
      <c r="E920">
        <v>234.77477999999999</v>
      </c>
    </row>
    <row r="921" spans="1:5" x14ac:dyDescent="0.2">
      <c r="A921" s="11">
        <v>39549</v>
      </c>
      <c r="B921">
        <v>227.87088</v>
      </c>
      <c r="D921" s="11">
        <v>39549</v>
      </c>
      <c r="E921">
        <v>228.95394899999999</v>
      </c>
    </row>
    <row r="922" spans="1:5" x14ac:dyDescent="0.2">
      <c r="A922" s="11">
        <v>39552</v>
      </c>
      <c r="B922">
        <v>224.986694</v>
      </c>
      <c r="D922" s="11">
        <v>39552</v>
      </c>
      <c r="E922">
        <v>226.056061</v>
      </c>
    </row>
    <row r="923" spans="1:5" x14ac:dyDescent="0.2">
      <c r="A923" s="11">
        <v>39553</v>
      </c>
      <c r="B923">
        <v>222.58569299999999</v>
      </c>
      <c r="D923" s="11">
        <v>39553</v>
      </c>
      <c r="E923">
        <v>223.64364599999999</v>
      </c>
    </row>
    <row r="924" spans="1:5" x14ac:dyDescent="0.2">
      <c r="A924" s="11">
        <v>39554</v>
      </c>
      <c r="B924">
        <v>226.66540499999999</v>
      </c>
      <c r="D924" s="11">
        <v>39554</v>
      </c>
      <c r="E924">
        <v>227.74273700000001</v>
      </c>
    </row>
    <row r="925" spans="1:5" x14ac:dyDescent="0.2">
      <c r="A925" s="11">
        <v>39555</v>
      </c>
      <c r="B925">
        <v>223.93064899999999</v>
      </c>
      <c r="D925" s="11">
        <v>39555</v>
      </c>
      <c r="E925">
        <v>224.99499499999999</v>
      </c>
    </row>
    <row r="926" spans="1:5" x14ac:dyDescent="0.2">
      <c r="A926" s="11">
        <v>39556</v>
      </c>
      <c r="B926">
        <v>268.69784499999997</v>
      </c>
      <c r="D926" s="11">
        <v>39556</v>
      </c>
      <c r="E926">
        <v>269.97497600000003</v>
      </c>
    </row>
    <row r="927" spans="1:5" x14ac:dyDescent="0.2">
      <c r="A927" s="11">
        <v>39559</v>
      </c>
      <c r="B927">
        <v>267.89086900000001</v>
      </c>
      <c r="D927" s="11">
        <v>39559</v>
      </c>
      <c r="E927">
        <v>269.164154</v>
      </c>
    </row>
    <row r="928" spans="1:5" x14ac:dyDescent="0.2">
      <c r="A928" s="11">
        <v>39560</v>
      </c>
      <c r="B928">
        <v>276.46374500000002</v>
      </c>
      <c r="D928" s="11">
        <v>39560</v>
      </c>
      <c r="E928">
        <v>277.77777099999997</v>
      </c>
    </row>
    <row r="929" spans="1:5" x14ac:dyDescent="0.2">
      <c r="A929" s="11">
        <v>39561</v>
      </c>
      <c r="B929">
        <v>272.22464000000002</v>
      </c>
      <c r="D929" s="11">
        <v>39561</v>
      </c>
      <c r="E929">
        <v>273.51852400000001</v>
      </c>
    </row>
    <row r="930" spans="1:5" x14ac:dyDescent="0.2">
      <c r="A930" s="11">
        <v>39562</v>
      </c>
      <c r="B930">
        <v>270.50607300000001</v>
      </c>
      <c r="D930" s="11">
        <v>39562</v>
      </c>
      <c r="E930">
        <v>271.79177900000002</v>
      </c>
    </row>
    <row r="931" spans="1:5" x14ac:dyDescent="0.2">
      <c r="A931" s="11">
        <v>39563</v>
      </c>
      <c r="B931">
        <v>271.01416</v>
      </c>
      <c r="D931" s="11">
        <v>39563</v>
      </c>
      <c r="E931">
        <v>272.30230699999998</v>
      </c>
    </row>
    <row r="932" spans="1:5" x14ac:dyDescent="0.2">
      <c r="A932" s="11">
        <v>39566</v>
      </c>
      <c r="B932">
        <v>275.02911399999999</v>
      </c>
      <c r="D932" s="11">
        <v>39566</v>
      </c>
      <c r="E932">
        <v>276.33633400000002</v>
      </c>
    </row>
    <row r="933" spans="1:5" x14ac:dyDescent="0.2">
      <c r="A933" s="11">
        <v>39567</v>
      </c>
      <c r="B933">
        <v>278.19226099999997</v>
      </c>
      <c r="D933" s="11">
        <v>39567</v>
      </c>
      <c r="E933">
        <v>279.51452599999999</v>
      </c>
    </row>
    <row r="934" spans="1:5" x14ac:dyDescent="0.2">
      <c r="A934" s="11">
        <v>39568</v>
      </c>
      <c r="B934">
        <v>286.072723</v>
      </c>
      <c r="D934" s="11">
        <v>39568</v>
      </c>
      <c r="E934">
        <v>287.432434</v>
      </c>
    </row>
    <row r="935" spans="1:5" x14ac:dyDescent="0.2">
      <c r="A935" s="11">
        <v>39569</v>
      </c>
      <c r="B935">
        <v>295.43264799999997</v>
      </c>
      <c r="D935" s="11">
        <v>39569</v>
      </c>
      <c r="E935">
        <v>296.83682299999998</v>
      </c>
    </row>
    <row r="936" spans="1:5" x14ac:dyDescent="0.2">
      <c r="A936" s="11">
        <v>39570</v>
      </c>
      <c r="B936">
        <v>289.559662</v>
      </c>
      <c r="D936" s="11">
        <v>39570</v>
      </c>
      <c r="E936">
        <v>290.93594400000001</v>
      </c>
    </row>
    <row r="937" spans="1:5" x14ac:dyDescent="0.2">
      <c r="A937" s="11">
        <v>39573</v>
      </c>
      <c r="B937">
        <v>296.33923299999998</v>
      </c>
      <c r="D937" s="11">
        <v>39573</v>
      </c>
      <c r="E937">
        <v>297.74774200000002</v>
      </c>
    </row>
    <row r="938" spans="1:5" x14ac:dyDescent="0.2">
      <c r="A938" s="11">
        <v>39574</v>
      </c>
      <c r="B938">
        <v>292.08520499999997</v>
      </c>
      <c r="D938" s="11">
        <v>39574</v>
      </c>
      <c r="E938">
        <v>293.47348</v>
      </c>
    </row>
    <row r="939" spans="1:5" x14ac:dyDescent="0.2">
      <c r="A939" s="11">
        <v>39575</v>
      </c>
      <c r="B939">
        <v>288.41894500000001</v>
      </c>
      <c r="D939" s="11">
        <v>39575</v>
      </c>
      <c r="E939">
        <v>289.78979500000003</v>
      </c>
    </row>
    <row r="940" spans="1:5" x14ac:dyDescent="0.2">
      <c r="A940" s="11">
        <v>39576</v>
      </c>
      <c r="B940">
        <v>290.41644300000002</v>
      </c>
      <c r="D940" s="11">
        <v>39576</v>
      </c>
      <c r="E940">
        <v>291.796783</v>
      </c>
    </row>
    <row r="941" spans="1:5" x14ac:dyDescent="0.2">
      <c r="A941" s="11">
        <v>39577</v>
      </c>
      <c r="B941">
        <v>285.52975500000002</v>
      </c>
      <c r="D941" s="11">
        <v>39577</v>
      </c>
      <c r="E941">
        <v>286.88690200000002</v>
      </c>
    </row>
    <row r="942" spans="1:5" x14ac:dyDescent="0.2">
      <c r="A942" s="11">
        <v>39580</v>
      </c>
      <c r="B942">
        <v>291.377838</v>
      </c>
      <c r="D942" s="11">
        <v>39580</v>
      </c>
      <c r="E942">
        <v>292.76275600000002</v>
      </c>
    </row>
    <row r="943" spans="1:5" x14ac:dyDescent="0.2">
      <c r="A943" s="11">
        <v>39581</v>
      </c>
      <c r="B943">
        <v>290.41146900000001</v>
      </c>
      <c r="D943" s="11">
        <v>39581</v>
      </c>
      <c r="E943">
        <v>291.79177900000002</v>
      </c>
    </row>
    <row r="944" spans="1:5" x14ac:dyDescent="0.2">
      <c r="A944" s="11">
        <v>39582</v>
      </c>
      <c r="B944">
        <v>287.07397500000002</v>
      </c>
      <c r="D944" s="11">
        <v>39582</v>
      </c>
      <c r="E944">
        <v>288.438446</v>
      </c>
    </row>
    <row r="945" spans="1:5" x14ac:dyDescent="0.2">
      <c r="A945" s="11">
        <v>39583</v>
      </c>
      <c r="B945">
        <v>289.41519199999999</v>
      </c>
      <c r="D945" s="11">
        <v>39583</v>
      </c>
      <c r="E945">
        <v>290.79080199999999</v>
      </c>
    </row>
    <row r="946" spans="1:5" x14ac:dyDescent="0.2">
      <c r="A946" s="11">
        <v>39584</v>
      </c>
      <c r="B946">
        <v>288.95193499999999</v>
      </c>
      <c r="D946" s="11">
        <v>39584</v>
      </c>
      <c r="E946">
        <v>290.32531699999998</v>
      </c>
    </row>
    <row r="947" spans="1:5" x14ac:dyDescent="0.2">
      <c r="A947" s="11">
        <v>39587</v>
      </c>
      <c r="B947">
        <v>287.68170199999997</v>
      </c>
      <c r="D947" s="11">
        <v>39587</v>
      </c>
      <c r="E947">
        <v>289.04904199999999</v>
      </c>
    </row>
    <row r="948" spans="1:5" x14ac:dyDescent="0.2">
      <c r="A948" s="11">
        <v>39588</v>
      </c>
      <c r="B948">
        <v>288.219696</v>
      </c>
      <c r="D948" s="11">
        <v>39588</v>
      </c>
      <c r="E948">
        <v>289.58960000000002</v>
      </c>
    </row>
    <row r="949" spans="1:5" x14ac:dyDescent="0.2">
      <c r="A949" s="11">
        <v>39589</v>
      </c>
      <c r="B949">
        <v>273.96810900000003</v>
      </c>
      <c r="D949" s="11">
        <v>39589</v>
      </c>
      <c r="E949">
        <v>275.270264</v>
      </c>
    </row>
    <row r="950" spans="1:5" x14ac:dyDescent="0.2">
      <c r="A950" s="11">
        <v>39590</v>
      </c>
      <c r="B950">
        <v>273.70410199999998</v>
      </c>
      <c r="D950" s="11">
        <v>39590</v>
      </c>
      <c r="E950">
        <v>275.00500499999998</v>
      </c>
    </row>
    <row r="951" spans="1:5" x14ac:dyDescent="0.2">
      <c r="A951" s="11">
        <v>39591</v>
      </c>
      <c r="B951">
        <v>271.29312099999999</v>
      </c>
      <c r="D951" s="11">
        <v>39591</v>
      </c>
      <c r="E951">
        <v>272.582581</v>
      </c>
    </row>
    <row r="952" spans="1:5" x14ac:dyDescent="0.2">
      <c r="A952" s="11">
        <v>39595</v>
      </c>
      <c r="B952">
        <v>279.40273999999999</v>
      </c>
      <c r="D952" s="11">
        <v>39595</v>
      </c>
      <c r="E952">
        <v>280.73074300000002</v>
      </c>
    </row>
    <row r="953" spans="1:5" x14ac:dyDescent="0.2">
      <c r="A953" s="11">
        <v>39596</v>
      </c>
      <c r="B953">
        <v>283.05902099999997</v>
      </c>
      <c r="D953" s="11">
        <v>39596</v>
      </c>
      <c r="E953">
        <v>284.40441900000002</v>
      </c>
    </row>
    <row r="954" spans="1:5" x14ac:dyDescent="0.2">
      <c r="A954" s="11">
        <v>39597</v>
      </c>
      <c r="B954">
        <v>290.41146900000001</v>
      </c>
      <c r="D954" s="11">
        <v>39597</v>
      </c>
      <c r="E954">
        <v>291.79177900000002</v>
      </c>
    </row>
    <row r="955" spans="1:5" x14ac:dyDescent="0.2">
      <c r="A955" s="11">
        <v>39598</v>
      </c>
      <c r="B955">
        <v>291.80624399999999</v>
      </c>
      <c r="D955" s="11">
        <v>39598</v>
      </c>
      <c r="E955">
        <v>293.19320699999997</v>
      </c>
    </row>
    <row r="956" spans="1:5" x14ac:dyDescent="0.2">
      <c r="A956" s="11">
        <v>39601</v>
      </c>
      <c r="B956">
        <v>286.42639200000002</v>
      </c>
      <c r="D956" s="11">
        <v>39601</v>
      </c>
      <c r="E956">
        <v>287.787781</v>
      </c>
    </row>
    <row r="957" spans="1:5" x14ac:dyDescent="0.2">
      <c r="A957" s="11">
        <v>39602</v>
      </c>
      <c r="B957">
        <v>282.59079000000003</v>
      </c>
      <c r="D957" s="11">
        <v>39602</v>
      </c>
      <c r="E957">
        <v>283.93392899999998</v>
      </c>
    </row>
    <row r="958" spans="1:5" x14ac:dyDescent="0.2">
      <c r="A958" s="11">
        <v>39603</v>
      </c>
      <c r="B958">
        <v>285.04159499999997</v>
      </c>
      <c r="D958" s="11">
        <v>39603</v>
      </c>
      <c r="E958">
        <v>286.39639299999999</v>
      </c>
    </row>
    <row r="959" spans="1:5" x14ac:dyDescent="0.2">
      <c r="A959" s="11">
        <v>39604</v>
      </c>
      <c r="B959">
        <v>292.05529799999999</v>
      </c>
      <c r="D959" s="11">
        <v>39604</v>
      </c>
      <c r="E959">
        <v>293.44345099999998</v>
      </c>
    </row>
    <row r="960" spans="1:5" x14ac:dyDescent="0.2">
      <c r="A960" s="11">
        <v>39605</v>
      </c>
      <c r="B960">
        <v>282.44134500000001</v>
      </c>
      <c r="D960" s="11">
        <v>39605</v>
      </c>
      <c r="E960">
        <v>283.78378300000003</v>
      </c>
    </row>
    <row r="961" spans="1:5" x14ac:dyDescent="0.2">
      <c r="A961" s="11">
        <v>39608</v>
      </c>
      <c r="B961">
        <v>277.89340199999998</v>
      </c>
      <c r="D961" s="11">
        <v>39608</v>
      </c>
      <c r="E961">
        <v>279.214203</v>
      </c>
    </row>
    <row r="962" spans="1:5" x14ac:dyDescent="0.2">
      <c r="A962" s="11">
        <v>39609</v>
      </c>
      <c r="B962">
        <v>276.05029300000001</v>
      </c>
      <c r="D962" s="11">
        <v>39609</v>
      </c>
      <c r="E962">
        <v>277.36236600000001</v>
      </c>
    </row>
    <row r="963" spans="1:5" x14ac:dyDescent="0.2">
      <c r="A963" s="11">
        <v>39610</v>
      </c>
      <c r="B963">
        <v>271.58203099999997</v>
      </c>
      <c r="D963" s="11">
        <v>39610</v>
      </c>
      <c r="E963">
        <v>272.87286399999999</v>
      </c>
    </row>
    <row r="964" spans="1:5" x14ac:dyDescent="0.2">
      <c r="A964" s="11">
        <v>39611</v>
      </c>
      <c r="B964">
        <v>275.442566</v>
      </c>
      <c r="D964" s="11">
        <v>39611</v>
      </c>
      <c r="E964">
        <v>276.75173999999998</v>
      </c>
    </row>
    <row r="965" spans="1:5" x14ac:dyDescent="0.2">
      <c r="A965" s="11">
        <v>39612</v>
      </c>
      <c r="B965">
        <v>284.687927</v>
      </c>
      <c r="D965" s="11">
        <v>39612</v>
      </c>
      <c r="E965">
        <v>286.04104599999999</v>
      </c>
    </row>
    <row r="966" spans="1:5" x14ac:dyDescent="0.2">
      <c r="A966" s="11">
        <v>39615</v>
      </c>
      <c r="B966">
        <v>285.33548000000002</v>
      </c>
      <c r="D966" s="11">
        <v>39615</v>
      </c>
      <c r="E966">
        <v>286.69168100000002</v>
      </c>
    </row>
    <row r="967" spans="1:5" x14ac:dyDescent="0.2">
      <c r="A967" s="11">
        <v>39616</v>
      </c>
      <c r="B967">
        <v>283.66674799999998</v>
      </c>
      <c r="D967" s="11">
        <v>39616</v>
      </c>
      <c r="E967">
        <v>285.01501500000001</v>
      </c>
    </row>
    <row r="968" spans="1:5" x14ac:dyDescent="0.2">
      <c r="A968" s="11">
        <v>39617</v>
      </c>
      <c r="B968">
        <v>280.13995399999999</v>
      </c>
      <c r="D968" s="11">
        <v>39617</v>
      </c>
      <c r="E968">
        <v>281.47146600000002</v>
      </c>
    </row>
    <row r="969" spans="1:5" x14ac:dyDescent="0.2">
      <c r="A969" s="11">
        <v>39618</v>
      </c>
      <c r="B969">
        <v>279.05404700000003</v>
      </c>
      <c r="D969" s="11">
        <v>39618</v>
      </c>
      <c r="E969">
        <v>280.38037100000003</v>
      </c>
    </row>
    <row r="970" spans="1:5" x14ac:dyDescent="0.2">
      <c r="A970" s="11">
        <v>39619</v>
      </c>
      <c r="B970">
        <v>272.19473299999999</v>
      </c>
      <c r="D970" s="11">
        <v>39619</v>
      </c>
      <c r="E970">
        <v>273.488495</v>
      </c>
    </row>
    <row r="971" spans="1:5" x14ac:dyDescent="0.2">
      <c r="A971" s="11">
        <v>39622</v>
      </c>
      <c r="B971">
        <v>271.58703600000001</v>
      </c>
      <c r="D971" s="11">
        <v>39622</v>
      </c>
      <c r="E971">
        <v>272.87786899999998</v>
      </c>
    </row>
    <row r="972" spans="1:5" x14ac:dyDescent="0.2">
      <c r="A972" s="11">
        <v>39623</v>
      </c>
      <c r="B972">
        <v>270.137451</v>
      </c>
      <c r="D972" s="11">
        <v>39623</v>
      </c>
      <c r="E972">
        <v>271.42141700000002</v>
      </c>
    </row>
    <row r="973" spans="1:5" x14ac:dyDescent="0.2">
      <c r="A973" s="11">
        <v>39624</v>
      </c>
      <c r="B973">
        <v>274.47122200000001</v>
      </c>
      <c r="D973" s="11">
        <v>39624</v>
      </c>
      <c r="E973">
        <v>275.77578699999998</v>
      </c>
    </row>
    <row r="974" spans="1:5" x14ac:dyDescent="0.2">
      <c r="A974" s="11">
        <v>39625</v>
      </c>
      <c r="B974">
        <v>263.42263800000001</v>
      </c>
      <c r="D974" s="11">
        <v>39625</v>
      </c>
      <c r="E974">
        <v>264.67468300000002</v>
      </c>
    </row>
    <row r="975" spans="1:5" x14ac:dyDescent="0.2">
      <c r="A975" s="11">
        <v>39626</v>
      </c>
      <c r="B975">
        <v>263.04904199999999</v>
      </c>
      <c r="D975" s="11">
        <v>39626</v>
      </c>
      <c r="E975">
        <v>264.299286</v>
      </c>
    </row>
    <row r="976" spans="1:5" x14ac:dyDescent="0.2">
      <c r="A976" s="11">
        <v>39629</v>
      </c>
      <c r="B976">
        <v>262.22711199999998</v>
      </c>
      <c r="D976" s="11">
        <v>39629</v>
      </c>
      <c r="E976">
        <v>263.47348</v>
      </c>
    </row>
    <row r="977" spans="1:5" x14ac:dyDescent="0.2">
      <c r="A977" s="11">
        <v>39630</v>
      </c>
      <c r="B977">
        <v>266.36660799999999</v>
      </c>
      <c r="D977" s="11">
        <v>39630</v>
      </c>
      <c r="E977">
        <v>267.63262900000001</v>
      </c>
    </row>
    <row r="978" spans="1:5" x14ac:dyDescent="0.2">
      <c r="A978" s="11">
        <v>39631</v>
      </c>
      <c r="B978">
        <v>262.53595000000001</v>
      </c>
      <c r="D978" s="11">
        <v>39631</v>
      </c>
      <c r="E978">
        <v>263.78378300000003</v>
      </c>
    </row>
    <row r="979" spans="1:5" x14ac:dyDescent="0.2">
      <c r="A979" s="11">
        <v>39632</v>
      </c>
      <c r="B979">
        <v>267.497345</v>
      </c>
      <c r="D979" s="11">
        <v>39632</v>
      </c>
      <c r="E979">
        <v>268.76876800000002</v>
      </c>
    </row>
    <row r="980" spans="1:5" x14ac:dyDescent="0.2">
      <c r="A980" s="11">
        <v>39636</v>
      </c>
      <c r="B980">
        <v>270.93945300000001</v>
      </c>
      <c r="D980" s="11">
        <v>39636</v>
      </c>
      <c r="E980">
        <v>272.22723400000001</v>
      </c>
    </row>
    <row r="981" spans="1:5" x14ac:dyDescent="0.2">
      <c r="A981" s="11">
        <v>39637</v>
      </c>
      <c r="B981">
        <v>276.22961400000003</v>
      </c>
      <c r="D981" s="11">
        <v>39637</v>
      </c>
      <c r="E981">
        <v>277.54254200000003</v>
      </c>
    </row>
    <row r="982" spans="1:5" x14ac:dyDescent="0.2">
      <c r="A982" s="11">
        <v>39638</v>
      </c>
      <c r="B982">
        <v>269.76385499999998</v>
      </c>
      <c r="D982" s="11">
        <v>39638</v>
      </c>
      <c r="E982">
        <v>271.04605099999998</v>
      </c>
    </row>
    <row r="983" spans="1:5" x14ac:dyDescent="0.2">
      <c r="A983" s="11">
        <v>39639</v>
      </c>
      <c r="B983">
        <v>269.27569599999998</v>
      </c>
      <c r="D983" s="11">
        <v>39639</v>
      </c>
      <c r="E983">
        <v>270.555542</v>
      </c>
    </row>
    <row r="984" spans="1:5" x14ac:dyDescent="0.2">
      <c r="A984" s="11">
        <v>39640</v>
      </c>
      <c r="B984">
        <v>265.90332000000001</v>
      </c>
      <c r="D984" s="11">
        <v>39640</v>
      </c>
      <c r="E984">
        <v>267.16717499999999</v>
      </c>
    </row>
    <row r="985" spans="1:5" x14ac:dyDescent="0.2">
      <c r="A985" s="11">
        <v>39643</v>
      </c>
      <c r="B985">
        <v>259.83605999999997</v>
      </c>
      <c r="D985" s="11">
        <v>39643</v>
      </c>
      <c r="E985">
        <v>261.07107500000001</v>
      </c>
    </row>
    <row r="986" spans="1:5" x14ac:dyDescent="0.2">
      <c r="A986" s="11">
        <v>39644</v>
      </c>
      <c r="B986">
        <v>257.08139</v>
      </c>
      <c r="D986" s="11">
        <v>39644</v>
      </c>
      <c r="E986">
        <v>258.303314</v>
      </c>
    </row>
    <row r="987" spans="1:5" x14ac:dyDescent="0.2">
      <c r="A987" s="11">
        <v>39645</v>
      </c>
      <c r="B987">
        <v>266.79995700000001</v>
      </c>
      <c r="D987" s="11">
        <v>39645</v>
      </c>
      <c r="E987">
        <v>268.06805400000002</v>
      </c>
    </row>
    <row r="988" spans="1:5" x14ac:dyDescent="0.2">
      <c r="A988" s="11">
        <v>39646</v>
      </c>
      <c r="B988">
        <v>265.72399899999999</v>
      </c>
      <c r="D988" s="11">
        <v>39646</v>
      </c>
      <c r="E988">
        <v>266.98700000000002</v>
      </c>
    </row>
    <row r="989" spans="1:5" x14ac:dyDescent="0.2">
      <c r="A989" s="11">
        <v>39647</v>
      </c>
      <c r="B989">
        <v>239.76132200000001</v>
      </c>
      <c r="D989" s="11">
        <v>39647</v>
      </c>
      <c r="E989">
        <v>240.90089399999999</v>
      </c>
    </row>
    <row r="990" spans="1:5" x14ac:dyDescent="0.2">
      <c r="A990" s="11">
        <v>39650</v>
      </c>
      <c r="B990">
        <v>233.524689</v>
      </c>
      <c r="D990" s="11">
        <v>39650</v>
      </c>
      <c r="E990">
        <v>234.63462799999999</v>
      </c>
    </row>
    <row r="991" spans="1:5" x14ac:dyDescent="0.2">
      <c r="A991" s="11">
        <v>39651</v>
      </c>
      <c r="B991">
        <v>237.66416899999999</v>
      </c>
      <c r="D991" s="11">
        <v>39651</v>
      </c>
      <c r="E991">
        <v>238.79379299999999</v>
      </c>
    </row>
    <row r="992" spans="1:5" x14ac:dyDescent="0.2">
      <c r="A992" s="11">
        <v>39652</v>
      </c>
      <c r="B992">
        <v>243.696564</v>
      </c>
      <c r="D992" s="11">
        <v>39652</v>
      </c>
      <c r="E992">
        <v>244.85485800000001</v>
      </c>
    </row>
    <row r="993" spans="1:5" x14ac:dyDescent="0.2">
      <c r="A993" s="11">
        <v>39653</v>
      </c>
      <c r="B993">
        <v>236.92195100000001</v>
      </c>
      <c r="D993" s="11">
        <v>39653</v>
      </c>
      <c r="E993">
        <v>238.04804999999999</v>
      </c>
    </row>
    <row r="994" spans="1:5" x14ac:dyDescent="0.2">
      <c r="A994" s="11">
        <v>39654</v>
      </c>
      <c r="B994">
        <v>245.07141100000001</v>
      </c>
      <c r="D994" s="11">
        <v>39654</v>
      </c>
      <c r="E994">
        <v>246.23623699999999</v>
      </c>
    </row>
    <row r="995" spans="1:5" x14ac:dyDescent="0.2">
      <c r="A995" s="11">
        <v>39657</v>
      </c>
      <c r="B995">
        <v>237.66915900000001</v>
      </c>
      <c r="D995" s="11">
        <v>39657</v>
      </c>
      <c r="E995">
        <v>238.79879800000001</v>
      </c>
    </row>
    <row r="996" spans="1:5" x14ac:dyDescent="0.2">
      <c r="A996" s="11">
        <v>39658</v>
      </c>
      <c r="B996">
        <v>240.65296900000001</v>
      </c>
      <c r="D996" s="11">
        <v>39658</v>
      </c>
      <c r="E996">
        <v>241.79679899999999</v>
      </c>
    </row>
    <row r="997" spans="1:5" x14ac:dyDescent="0.2">
      <c r="A997" s="11">
        <v>39659</v>
      </c>
      <c r="B997">
        <v>240.448746</v>
      </c>
      <c r="D997" s="11">
        <v>39659</v>
      </c>
      <c r="E997">
        <v>241.591599</v>
      </c>
    </row>
    <row r="998" spans="1:5" x14ac:dyDescent="0.2">
      <c r="A998" s="11">
        <v>39660</v>
      </c>
      <c r="B998">
        <v>235.99044799999999</v>
      </c>
      <c r="D998" s="11">
        <v>39660</v>
      </c>
      <c r="E998">
        <v>237.11210600000001</v>
      </c>
    </row>
    <row r="999" spans="1:5" x14ac:dyDescent="0.2">
      <c r="A999" s="11">
        <v>39661</v>
      </c>
      <c r="B999">
        <v>233.056442</v>
      </c>
      <c r="D999" s="11">
        <v>39661</v>
      </c>
      <c r="E999">
        <v>234.16416899999999</v>
      </c>
    </row>
    <row r="1000" spans="1:5" x14ac:dyDescent="0.2">
      <c r="A1000" s="11">
        <v>39664</v>
      </c>
      <c r="B1000">
        <v>230.63552899999999</v>
      </c>
      <c r="D1000" s="11">
        <v>39664</v>
      </c>
      <c r="E1000">
        <v>231.73173499999999</v>
      </c>
    </row>
    <row r="1001" spans="1:5" x14ac:dyDescent="0.2">
      <c r="A1001" s="11">
        <v>39665</v>
      </c>
      <c r="B1001">
        <v>239.029068</v>
      </c>
      <c r="D1001" s="11">
        <v>39665</v>
      </c>
      <c r="E1001">
        <v>240.16516100000001</v>
      </c>
    </row>
    <row r="1002" spans="1:5" x14ac:dyDescent="0.2">
      <c r="A1002" s="11">
        <v>39666</v>
      </c>
      <c r="B1002">
        <v>242.26194799999999</v>
      </c>
      <c r="D1002" s="11">
        <v>39666</v>
      </c>
      <c r="E1002">
        <v>243.41340600000001</v>
      </c>
    </row>
    <row r="1003" spans="1:5" x14ac:dyDescent="0.2">
      <c r="A1003" s="11">
        <v>39667</v>
      </c>
      <c r="B1003">
        <v>238.66542100000001</v>
      </c>
      <c r="D1003" s="11">
        <v>39667</v>
      </c>
      <c r="E1003">
        <v>239.79980499999999</v>
      </c>
    </row>
    <row r="1004" spans="1:5" x14ac:dyDescent="0.2">
      <c r="A1004" s="11">
        <v>39668</v>
      </c>
      <c r="B1004">
        <v>246.58074999999999</v>
      </c>
      <c r="D1004" s="11">
        <v>39668</v>
      </c>
      <c r="E1004">
        <v>247.752747</v>
      </c>
    </row>
    <row r="1005" spans="1:5" x14ac:dyDescent="0.2">
      <c r="A1005" s="11">
        <v>39671</v>
      </c>
      <c r="B1005">
        <v>249.48486299999999</v>
      </c>
      <c r="D1005" s="11">
        <v>39671</v>
      </c>
      <c r="E1005">
        <v>250.67067</v>
      </c>
    </row>
    <row r="1006" spans="1:5" x14ac:dyDescent="0.2">
      <c r="A1006" s="11">
        <v>39672</v>
      </c>
      <c r="B1006">
        <v>250.36656199999999</v>
      </c>
      <c r="D1006" s="11">
        <v>39672</v>
      </c>
      <c r="E1006">
        <v>251.55654899999999</v>
      </c>
    </row>
    <row r="1007" spans="1:5" x14ac:dyDescent="0.2">
      <c r="A1007" s="11">
        <v>39673</v>
      </c>
      <c r="B1007">
        <v>249.08137500000001</v>
      </c>
      <c r="D1007" s="11">
        <v>39673</v>
      </c>
      <c r="E1007">
        <v>250.26525899999999</v>
      </c>
    </row>
    <row r="1008" spans="1:5" x14ac:dyDescent="0.2">
      <c r="A1008" s="11">
        <v>39674</v>
      </c>
      <c r="B1008">
        <v>251.80119300000001</v>
      </c>
      <c r="D1008" s="11">
        <v>39674</v>
      </c>
      <c r="E1008">
        <v>252.99800099999999</v>
      </c>
    </row>
    <row r="1009" spans="1:5" x14ac:dyDescent="0.2">
      <c r="A1009" s="11">
        <v>39675</v>
      </c>
      <c r="B1009">
        <v>254.12248199999999</v>
      </c>
      <c r="D1009" s="11">
        <v>39675</v>
      </c>
      <c r="E1009">
        <v>255.33033800000001</v>
      </c>
    </row>
    <row r="1010" spans="1:5" x14ac:dyDescent="0.2">
      <c r="A1010" s="11">
        <v>39678</v>
      </c>
      <c r="B1010">
        <v>248.219604</v>
      </c>
      <c r="D1010" s="11">
        <v>39678</v>
      </c>
      <c r="E1010">
        <v>249.39939899999999</v>
      </c>
    </row>
    <row r="1011" spans="1:5" x14ac:dyDescent="0.2">
      <c r="A1011" s="11">
        <v>39679</v>
      </c>
      <c r="B1011">
        <v>244.334183</v>
      </c>
      <c r="D1011" s="11">
        <v>39679</v>
      </c>
      <c r="E1011">
        <v>245.495499</v>
      </c>
    </row>
    <row r="1012" spans="1:5" x14ac:dyDescent="0.2">
      <c r="A1012" s="11">
        <v>39680</v>
      </c>
      <c r="B1012">
        <v>241.59445199999999</v>
      </c>
      <c r="D1012" s="11">
        <v>39680</v>
      </c>
      <c r="E1012">
        <v>242.74273700000001</v>
      </c>
    </row>
    <row r="1013" spans="1:5" x14ac:dyDescent="0.2">
      <c r="A1013" s="11">
        <v>39681</v>
      </c>
      <c r="B1013">
        <v>242.356583</v>
      </c>
      <c r="D1013" s="11">
        <v>39681</v>
      </c>
      <c r="E1013">
        <v>243.50851399999999</v>
      </c>
    </row>
    <row r="1014" spans="1:5" x14ac:dyDescent="0.2">
      <c r="A1014" s="11">
        <v>39682</v>
      </c>
      <c r="B1014">
        <v>244.37901299999999</v>
      </c>
      <c r="D1014" s="11">
        <v>39682</v>
      </c>
      <c r="E1014">
        <v>245.54054300000001</v>
      </c>
    </row>
    <row r="1015" spans="1:5" x14ac:dyDescent="0.2">
      <c r="A1015" s="11">
        <v>39685</v>
      </c>
      <c r="B1015">
        <v>240.60316499999999</v>
      </c>
      <c r="D1015" s="11">
        <v>39685</v>
      </c>
      <c r="E1015">
        <v>241.74674999999999</v>
      </c>
    </row>
    <row r="1016" spans="1:5" x14ac:dyDescent="0.2">
      <c r="A1016" s="11">
        <v>39686</v>
      </c>
      <c r="B1016">
        <v>236.19468699999999</v>
      </c>
      <c r="D1016" s="11">
        <v>39686</v>
      </c>
      <c r="E1016">
        <v>237.31732199999999</v>
      </c>
    </row>
    <row r="1017" spans="1:5" x14ac:dyDescent="0.2">
      <c r="A1017" s="11">
        <v>39687</v>
      </c>
      <c r="B1017">
        <v>233.4151</v>
      </c>
      <c r="D1017" s="11">
        <v>39687</v>
      </c>
      <c r="E1017">
        <v>234.52452099999999</v>
      </c>
    </row>
    <row r="1018" spans="1:5" x14ac:dyDescent="0.2">
      <c r="A1018" s="11">
        <v>39688</v>
      </c>
      <c r="B1018">
        <v>236.00538599999999</v>
      </c>
      <c r="D1018" s="11">
        <v>39688</v>
      </c>
      <c r="E1018">
        <v>237.12712099999999</v>
      </c>
    </row>
    <row r="1019" spans="1:5" x14ac:dyDescent="0.2">
      <c r="A1019" s="11">
        <v>39689</v>
      </c>
      <c r="B1019">
        <v>230.77998400000001</v>
      </c>
      <c r="D1019" s="11">
        <v>39689</v>
      </c>
      <c r="E1019">
        <v>231.87687700000001</v>
      </c>
    </row>
    <row r="1020" spans="1:5" x14ac:dyDescent="0.2">
      <c r="A1020" s="11">
        <v>39693</v>
      </c>
      <c r="B1020">
        <v>231.756317</v>
      </c>
      <c r="D1020" s="11">
        <v>39693</v>
      </c>
      <c r="E1020">
        <v>232.85786400000001</v>
      </c>
    </row>
    <row r="1021" spans="1:5" x14ac:dyDescent="0.2">
      <c r="A1021" s="11">
        <v>39694</v>
      </c>
      <c r="B1021">
        <v>231.33789100000001</v>
      </c>
      <c r="D1021" s="11">
        <v>39694</v>
      </c>
      <c r="E1021">
        <v>232.43743900000001</v>
      </c>
    </row>
    <row r="1022" spans="1:5" x14ac:dyDescent="0.2">
      <c r="A1022" s="11">
        <v>39695</v>
      </c>
      <c r="B1022">
        <v>224.28930700000001</v>
      </c>
      <c r="D1022" s="11">
        <v>39695</v>
      </c>
      <c r="E1022">
        <v>225.35536200000001</v>
      </c>
    </row>
    <row r="1023" spans="1:5" x14ac:dyDescent="0.2">
      <c r="A1023" s="11">
        <v>39696</v>
      </c>
      <c r="B1023">
        <v>221.29553200000001</v>
      </c>
      <c r="D1023" s="11">
        <v>39696</v>
      </c>
      <c r="E1023">
        <v>222.347351</v>
      </c>
    </row>
    <row r="1024" spans="1:5" x14ac:dyDescent="0.2">
      <c r="A1024" s="11">
        <v>39699</v>
      </c>
      <c r="B1024">
        <v>209.19090299999999</v>
      </c>
      <c r="D1024" s="11">
        <v>39699</v>
      </c>
      <c r="E1024">
        <v>210.185181</v>
      </c>
    </row>
    <row r="1025" spans="1:5" x14ac:dyDescent="0.2">
      <c r="A1025" s="11">
        <v>39700</v>
      </c>
      <c r="B1025">
        <v>208.54830899999999</v>
      </c>
      <c r="D1025" s="11">
        <v>39700</v>
      </c>
      <c r="E1025">
        <v>209.539536</v>
      </c>
    </row>
    <row r="1026" spans="1:5" x14ac:dyDescent="0.2">
      <c r="A1026" s="11">
        <v>39701</v>
      </c>
      <c r="B1026">
        <v>206.30671699999999</v>
      </c>
      <c r="D1026" s="11">
        <v>39701</v>
      </c>
      <c r="E1026">
        <v>207.28729200000001</v>
      </c>
    </row>
    <row r="1027" spans="1:5" x14ac:dyDescent="0.2">
      <c r="A1027" s="11">
        <v>39702</v>
      </c>
      <c r="B1027">
        <v>216.06514000000001</v>
      </c>
      <c r="D1027" s="11">
        <v>39702</v>
      </c>
      <c r="E1027">
        <v>217.09208699999999</v>
      </c>
    </row>
    <row r="1028" spans="1:5" x14ac:dyDescent="0.2">
      <c r="A1028" s="11">
        <v>39703</v>
      </c>
      <c r="B1028">
        <v>218.012833</v>
      </c>
      <c r="D1028" s="11">
        <v>39703</v>
      </c>
      <c r="E1028">
        <v>219.04904199999999</v>
      </c>
    </row>
    <row r="1029" spans="1:5" x14ac:dyDescent="0.2">
      <c r="A1029" s="11">
        <v>39706</v>
      </c>
      <c r="B1029">
        <v>216.119934</v>
      </c>
      <c r="D1029" s="11">
        <v>39706</v>
      </c>
      <c r="E1029">
        <v>217.147141</v>
      </c>
    </row>
    <row r="1030" spans="1:5" x14ac:dyDescent="0.2">
      <c r="A1030" s="11">
        <v>39707</v>
      </c>
      <c r="B1030">
        <v>220.63800000000001</v>
      </c>
      <c r="D1030" s="11">
        <v>39707</v>
      </c>
      <c r="E1030">
        <v>221.686691</v>
      </c>
    </row>
    <row r="1031" spans="1:5" x14ac:dyDescent="0.2">
      <c r="A1031" s="11">
        <v>39708</v>
      </c>
      <c r="B1031">
        <v>206.47110000000001</v>
      </c>
      <c r="D1031" s="11">
        <v>39708</v>
      </c>
      <c r="E1031">
        <v>207.45245399999999</v>
      </c>
    </row>
    <row r="1032" spans="1:5" x14ac:dyDescent="0.2">
      <c r="A1032" s="11">
        <v>39709</v>
      </c>
      <c r="B1032">
        <v>218.72018399999999</v>
      </c>
      <c r="D1032" s="11">
        <v>39709</v>
      </c>
      <c r="E1032">
        <v>219.75976600000001</v>
      </c>
    </row>
    <row r="1033" spans="1:5" x14ac:dyDescent="0.2">
      <c r="A1033" s="11">
        <v>39710</v>
      </c>
      <c r="B1033">
        <v>223.73637400000001</v>
      </c>
      <c r="D1033" s="11">
        <v>39710</v>
      </c>
      <c r="E1033">
        <v>224.79980499999999</v>
      </c>
    </row>
    <row r="1034" spans="1:5" x14ac:dyDescent="0.2">
      <c r="A1034" s="11">
        <v>39713</v>
      </c>
      <c r="B1034">
        <v>214.266876</v>
      </c>
      <c r="D1034" s="11">
        <v>39713</v>
      </c>
      <c r="E1034">
        <v>215.28527800000001</v>
      </c>
    </row>
    <row r="1035" spans="1:5" x14ac:dyDescent="0.2">
      <c r="A1035" s="11">
        <v>39714</v>
      </c>
      <c r="B1035">
        <v>213.833496</v>
      </c>
      <c r="D1035" s="11">
        <v>39714</v>
      </c>
      <c r="E1035">
        <v>214.84985399999999</v>
      </c>
    </row>
    <row r="1036" spans="1:5" x14ac:dyDescent="0.2">
      <c r="A1036" s="11">
        <v>39715</v>
      </c>
      <c r="B1036">
        <v>216.74259900000001</v>
      </c>
      <c r="D1036" s="11">
        <v>39715</v>
      </c>
      <c r="E1036">
        <v>217.77276599999999</v>
      </c>
    </row>
    <row r="1037" spans="1:5" x14ac:dyDescent="0.2">
      <c r="A1037" s="11">
        <v>39716</v>
      </c>
      <c r="B1037">
        <v>218.979218</v>
      </c>
      <c r="D1037" s="11">
        <v>39716</v>
      </c>
      <c r="E1037">
        <v>220.02001999999999</v>
      </c>
    </row>
    <row r="1038" spans="1:5" x14ac:dyDescent="0.2">
      <c r="A1038" s="11">
        <v>39717</v>
      </c>
      <c r="B1038">
        <v>214.71519499999999</v>
      </c>
      <c r="D1038" s="11">
        <v>39717</v>
      </c>
      <c r="E1038">
        <v>215.73573300000001</v>
      </c>
    </row>
    <row r="1039" spans="1:5" x14ac:dyDescent="0.2">
      <c r="A1039" s="11">
        <v>39720</v>
      </c>
      <c r="B1039">
        <v>189.78862000000001</v>
      </c>
      <c r="D1039" s="11">
        <v>39720</v>
      </c>
      <c r="E1039">
        <v>190.69068899999999</v>
      </c>
    </row>
    <row r="1040" spans="1:5" x14ac:dyDescent="0.2">
      <c r="A1040" s="11">
        <v>39721</v>
      </c>
      <c r="B1040">
        <v>199.51217700000001</v>
      </c>
      <c r="D1040" s="11">
        <v>39721</v>
      </c>
      <c r="E1040">
        <v>200.460464</v>
      </c>
    </row>
    <row r="1041" spans="1:5" x14ac:dyDescent="0.2">
      <c r="A1041" s="11">
        <v>39722</v>
      </c>
      <c r="B1041">
        <v>205.091263</v>
      </c>
      <c r="D1041" s="11">
        <v>39722</v>
      </c>
      <c r="E1041">
        <v>206.06607099999999</v>
      </c>
    </row>
    <row r="1042" spans="1:5" x14ac:dyDescent="0.2">
      <c r="A1042" s="11">
        <v>39723</v>
      </c>
      <c r="B1042">
        <v>194.51589999999999</v>
      </c>
      <c r="D1042" s="11">
        <v>39723</v>
      </c>
      <c r="E1042">
        <v>195.44044500000001</v>
      </c>
    </row>
    <row r="1043" spans="1:5" x14ac:dyDescent="0.2">
      <c r="A1043" s="11">
        <v>39724</v>
      </c>
      <c r="B1043">
        <v>192.73258999999999</v>
      </c>
      <c r="D1043" s="11">
        <v>39724</v>
      </c>
      <c r="E1043">
        <v>193.648651</v>
      </c>
    </row>
    <row r="1044" spans="1:5" x14ac:dyDescent="0.2">
      <c r="A1044" s="11">
        <v>39727</v>
      </c>
      <c r="B1044">
        <v>184.911911</v>
      </c>
      <c r="D1044" s="11">
        <v>39727</v>
      </c>
      <c r="E1044">
        <v>185.79078699999999</v>
      </c>
    </row>
    <row r="1045" spans="1:5" x14ac:dyDescent="0.2">
      <c r="A1045" s="11">
        <v>39728</v>
      </c>
      <c r="B1045">
        <v>172.35896299999999</v>
      </c>
      <c r="D1045" s="11">
        <v>39728</v>
      </c>
      <c r="E1045">
        <v>173.17817700000001</v>
      </c>
    </row>
    <row r="1046" spans="1:5" x14ac:dyDescent="0.2">
      <c r="A1046" s="11">
        <v>39729</v>
      </c>
      <c r="B1046">
        <v>168.42370600000001</v>
      </c>
      <c r="D1046" s="11">
        <v>39729</v>
      </c>
      <c r="E1046">
        <v>169.22422800000001</v>
      </c>
    </row>
    <row r="1047" spans="1:5" x14ac:dyDescent="0.2">
      <c r="A1047" s="11">
        <v>39730</v>
      </c>
      <c r="B1047">
        <v>163.87574799999999</v>
      </c>
      <c r="D1047" s="11">
        <v>39730</v>
      </c>
      <c r="E1047">
        <v>164.65464800000001</v>
      </c>
    </row>
    <row r="1048" spans="1:5" x14ac:dyDescent="0.2">
      <c r="A1048" s="11">
        <v>39731</v>
      </c>
      <c r="B1048">
        <v>165.380112</v>
      </c>
      <c r="D1048" s="11">
        <v>39731</v>
      </c>
      <c r="E1048">
        <v>166.166168</v>
      </c>
    </row>
    <row r="1049" spans="1:5" x14ac:dyDescent="0.2">
      <c r="A1049" s="11">
        <v>39734</v>
      </c>
      <c r="B1049">
        <v>189.79858400000001</v>
      </c>
      <c r="D1049" s="11">
        <v>39734</v>
      </c>
      <c r="E1049">
        <v>190.70069899999999</v>
      </c>
    </row>
    <row r="1050" spans="1:5" x14ac:dyDescent="0.2">
      <c r="A1050" s="11">
        <v>39735</v>
      </c>
      <c r="B1050">
        <v>180.67778000000001</v>
      </c>
      <c r="D1050" s="11">
        <v>39735</v>
      </c>
      <c r="E1050">
        <v>181.53653</v>
      </c>
    </row>
    <row r="1051" spans="1:5" x14ac:dyDescent="0.2">
      <c r="A1051" s="11">
        <v>39736</v>
      </c>
      <c r="B1051">
        <v>168.95172099999999</v>
      </c>
      <c r="D1051" s="11">
        <v>39736</v>
      </c>
      <c r="E1051">
        <v>169.754761</v>
      </c>
    </row>
    <row r="1052" spans="1:5" x14ac:dyDescent="0.2">
      <c r="A1052" s="11">
        <v>39737</v>
      </c>
      <c r="B1052">
        <v>175.85086100000001</v>
      </c>
      <c r="D1052" s="11">
        <v>39737</v>
      </c>
      <c r="E1052">
        <v>176.686691</v>
      </c>
    </row>
    <row r="1053" spans="1:5" x14ac:dyDescent="0.2">
      <c r="A1053" s="11">
        <v>39738</v>
      </c>
      <c r="B1053">
        <v>185.57441700000001</v>
      </c>
      <c r="D1053" s="11">
        <v>39738</v>
      </c>
      <c r="E1053">
        <v>186.45645099999999</v>
      </c>
    </row>
    <row r="1054" spans="1:5" x14ac:dyDescent="0.2">
      <c r="A1054" s="11">
        <v>39741</v>
      </c>
      <c r="B1054">
        <v>188.95176699999999</v>
      </c>
      <c r="D1054" s="11">
        <v>39741</v>
      </c>
      <c r="E1054">
        <v>189.84985399999999</v>
      </c>
    </row>
    <row r="1055" spans="1:5" x14ac:dyDescent="0.2">
      <c r="A1055" s="11">
        <v>39742</v>
      </c>
      <c r="B1055">
        <v>180.69770800000001</v>
      </c>
      <c r="D1055" s="11">
        <v>39742</v>
      </c>
      <c r="E1055">
        <v>181.55654899999999</v>
      </c>
    </row>
    <row r="1056" spans="1:5" x14ac:dyDescent="0.2">
      <c r="A1056" s="11">
        <v>39743</v>
      </c>
      <c r="B1056">
        <v>177.17091400000001</v>
      </c>
      <c r="D1056" s="11">
        <v>39743</v>
      </c>
      <c r="E1056">
        <v>178.01301599999999</v>
      </c>
    </row>
    <row r="1057" spans="1:5" x14ac:dyDescent="0.2">
      <c r="A1057" s="11">
        <v>39744</v>
      </c>
      <c r="B1057">
        <v>175.502182</v>
      </c>
      <c r="D1057" s="11">
        <v>39744</v>
      </c>
      <c r="E1057">
        <v>176.33633399999999</v>
      </c>
    </row>
    <row r="1058" spans="1:5" x14ac:dyDescent="0.2">
      <c r="A1058" s="11">
        <v>39745</v>
      </c>
      <c r="B1058">
        <v>169.011505</v>
      </c>
      <c r="D1058" s="11">
        <v>39745</v>
      </c>
      <c r="E1058">
        <v>169.814819</v>
      </c>
    </row>
    <row r="1059" spans="1:5" x14ac:dyDescent="0.2">
      <c r="A1059" s="11">
        <v>39748</v>
      </c>
      <c r="B1059">
        <v>164.129807</v>
      </c>
      <c r="D1059" s="11">
        <v>39748</v>
      </c>
      <c r="E1059">
        <v>164.90991199999999</v>
      </c>
    </row>
    <row r="1060" spans="1:5" x14ac:dyDescent="0.2">
      <c r="A1060" s="11">
        <v>39749</v>
      </c>
      <c r="B1060">
        <v>183.68649300000001</v>
      </c>
      <c r="D1060" s="11">
        <v>39749</v>
      </c>
      <c r="E1060">
        <v>184.55955499999999</v>
      </c>
    </row>
    <row r="1061" spans="1:5" x14ac:dyDescent="0.2">
      <c r="A1061" s="11">
        <v>39750</v>
      </c>
      <c r="B1061">
        <v>178.33157299999999</v>
      </c>
      <c r="D1061" s="11">
        <v>39750</v>
      </c>
      <c r="E1061">
        <v>179.17918399999999</v>
      </c>
    </row>
    <row r="1062" spans="1:5" x14ac:dyDescent="0.2">
      <c r="A1062" s="11">
        <v>39751</v>
      </c>
      <c r="B1062">
        <v>179.173416</v>
      </c>
      <c r="D1062" s="11">
        <v>39751</v>
      </c>
      <c r="E1062">
        <v>180.025024</v>
      </c>
    </row>
    <row r="1063" spans="1:5" x14ac:dyDescent="0.2">
      <c r="A1063" s="11">
        <v>39752</v>
      </c>
      <c r="B1063">
        <v>179.00903299999999</v>
      </c>
      <c r="D1063" s="11">
        <v>39752</v>
      </c>
      <c r="E1063">
        <v>179.85986299999999</v>
      </c>
    </row>
    <row r="1064" spans="1:5" x14ac:dyDescent="0.2">
      <c r="A1064" s="11">
        <v>39755</v>
      </c>
      <c r="B1064">
        <v>172.59805299999999</v>
      </c>
      <c r="D1064" s="11">
        <v>39755</v>
      </c>
      <c r="E1064">
        <v>173.41841099999999</v>
      </c>
    </row>
    <row r="1065" spans="1:5" x14ac:dyDescent="0.2">
      <c r="A1065" s="11">
        <v>39756</v>
      </c>
      <c r="B1065">
        <v>182.78488200000001</v>
      </c>
      <c r="D1065" s="11">
        <v>39756</v>
      </c>
      <c r="E1065">
        <v>183.65365600000001</v>
      </c>
    </row>
    <row r="1066" spans="1:5" x14ac:dyDescent="0.2">
      <c r="A1066" s="11">
        <v>39757</v>
      </c>
      <c r="B1066">
        <v>170.48100299999999</v>
      </c>
      <c r="D1066" s="11">
        <v>39757</v>
      </c>
      <c r="E1066">
        <v>171.29129</v>
      </c>
    </row>
    <row r="1067" spans="1:5" x14ac:dyDescent="0.2">
      <c r="A1067" s="11">
        <v>39758</v>
      </c>
      <c r="B1067">
        <v>164.99157700000001</v>
      </c>
      <c r="D1067" s="11">
        <v>39758</v>
      </c>
      <c r="E1067">
        <v>165.77577199999999</v>
      </c>
    </row>
    <row r="1068" spans="1:5" x14ac:dyDescent="0.2">
      <c r="A1068" s="11">
        <v>39759</v>
      </c>
      <c r="B1068">
        <v>164.95172099999999</v>
      </c>
      <c r="D1068" s="11">
        <v>39759</v>
      </c>
      <c r="E1068">
        <v>165.73573300000001</v>
      </c>
    </row>
    <row r="1069" spans="1:5" x14ac:dyDescent="0.2">
      <c r="A1069" s="11">
        <v>39762</v>
      </c>
      <c r="B1069">
        <v>158.79480000000001</v>
      </c>
      <c r="D1069" s="11">
        <v>39762</v>
      </c>
      <c r="E1069">
        <v>159.54954499999999</v>
      </c>
    </row>
    <row r="1070" spans="1:5" x14ac:dyDescent="0.2">
      <c r="A1070" s="11">
        <v>39763</v>
      </c>
      <c r="B1070">
        <v>155.14846800000001</v>
      </c>
      <c r="D1070" s="11">
        <v>39763</v>
      </c>
      <c r="E1070">
        <v>155.88587999999999</v>
      </c>
    </row>
    <row r="1071" spans="1:5" x14ac:dyDescent="0.2">
      <c r="A1071" s="11">
        <v>39764</v>
      </c>
      <c r="B1071">
        <v>144.95666499999999</v>
      </c>
      <c r="D1071" s="11">
        <v>39764</v>
      </c>
      <c r="E1071">
        <v>145.645645</v>
      </c>
    </row>
    <row r="1072" spans="1:5" x14ac:dyDescent="0.2">
      <c r="A1072" s="11">
        <v>39765</v>
      </c>
      <c r="B1072">
        <v>155.45730599999999</v>
      </c>
      <c r="D1072" s="11">
        <v>39765</v>
      </c>
      <c r="E1072">
        <v>156.19619800000001</v>
      </c>
    </row>
    <row r="1073" spans="1:5" x14ac:dyDescent="0.2">
      <c r="A1073" s="11">
        <v>39766</v>
      </c>
      <c r="B1073">
        <v>154.431152</v>
      </c>
      <c r="D1073" s="11">
        <v>39766</v>
      </c>
      <c r="E1073">
        <v>155.16516100000001</v>
      </c>
    </row>
    <row r="1074" spans="1:5" x14ac:dyDescent="0.2">
      <c r="A1074" s="11">
        <v>39769</v>
      </c>
      <c r="B1074">
        <v>149.49963399999999</v>
      </c>
      <c r="D1074" s="11">
        <v>39769</v>
      </c>
      <c r="E1074">
        <v>150.210205</v>
      </c>
    </row>
    <row r="1075" spans="1:5" x14ac:dyDescent="0.2">
      <c r="A1075" s="11">
        <v>39770</v>
      </c>
      <c r="B1075">
        <v>148.15467799999999</v>
      </c>
      <c r="D1075" s="11">
        <v>39770</v>
      </c>
      <c r="E1075">
        <v>148.858856</v>
      </c>
    </row>
    <row r="1076" spans="1:5" x14ac:dyDescent="0.2">
      <c r="A1076" s="11">
        <v>39771</v>
      </c>
      <c r="B1076">
        <v>139.56686400000001</v>
      </c>
      <c r="D1076" s="11">
        <v>39771</v>
      </c>
      <c r="E1076">
        <v>140.23022499999999</v>
      </c>
    </row>
    <row r="1077" spans="1:5" x14ac:dyDescent="0.2">
      <c r="A1077" s="11">
        <v>39772</v>
      </c>
      <c r="B1077">
        <v>129.29536400000001</v>
      </c>
      <c r="D1077" s="11">
        <v>39772</v>
      </c>
      <c r="E1077">
        <v>129.90991199999999</v>
      </c>
    </row>
    <row r="1078" spans="1:5" x14ac:dyDescent="0.2">
      <c r="A1078" s="11">
        <v>39773</v>
      </c>
      <c r="B1078">
        <v>130.72500600000001</v>
      </c>
      <c r="D1078" s="11">
        <v>39773</v>
      </c>
      <c r="E1078">
        <v>131.34634399999999</v>
      </c>
    </row>
    <row r="1079" spans="1:5" x14ac:dyDescent="0.2">
      <c r="A1079" s="11">
        <v>39776</v>
      </c>
      <c r="B1079">
        <v>128.23933400000001</v>
      </c>
      <c r="D1079" s="11">
        <v>39776</v>
      </c>
      <c r="E1079">
        <v>128.84884600000001</v>
      </c>
    </row>
    <row r="1080" spans="1:5" x14ac:dyDescent="0.2">
      <c r="A1080" s="11">
        <v>39777</v>
      </c>
      <c r="B1080">
        <v>140.49838299999999</v>
      </c>
      <c r="D1080" s="11">
        <v>39777</v>
      </c>
      <c r="E1080">
        <v>141.166168</v>
      </c>
    </row>
    <row r="1081" spans="1:5" x14ac:dyDescent="0.2">
      <c r="A1081" s="11">
        <v>39778</v>
      </c>
      <c r="B1081">
        <v>145.49963399999999</v>
      </c>
      <c r="D1081" s="11">
        <v>39778</v>
      </c>
      <c r="E1081">
        <v>146.191193</v>
      </c>
    </row>
    <row r="1082" spans="1:5" x14ac:dyDescent="0.2">
      <c r="A1082" s="11">
        <v>39780</v>
      </c>
      <c r="B1082">
        <v>145.93301400000001</v>
      </c>
      <c r="D1082" s="11">
        <v>39780</v>
      </c>
      <c r="E1082">
        <v>146.626633</v>
      </c>
    </row>
    <row r="1083" spans="1:5" x14ac:dyDescent="0.2">
      <c r="A1083" s="11">
        <v>39783</v>
      </c>
      <c r="B1083">
        <v>132.498367</v>
      </c>
      <c r="D1083" s="11">
        <v>39783</v>
      </c>
      <c r="E1083">
        <v>133.128128</v>
      </c>
    </row>
    <row r="1084" spans="1:5" x14ac:dyDescent="0.2">
      <c r="A1084" s="11">
        <v>39784</v>
      </c>
      <c r="B1084">
        <v>137.041336</v>
      </c>
      <c r="D1084" s="11">
        <v>39784</v>
      </c>
      <c r="E1084">
        <v>137.692688</v>
      </c>
    </row>
    <row r="1085" spans="1:5" x14ac:dyDescent="0.2">
      <c r="A1085" s="11">
        <v>39785</v>
      </c>
      <c r="B1085">
        <v>139.19326799999999</v>
      </c>
      <c r="D1085" s="11">
        <v>39785</v>
      </c>
      <c r="E1085">
        <v>139.85485800000001</v>
      </c>
    </row>
    <row r="1086" spans="1:5" x14ac:dyDescent="0.2">
      <c r="A1086" s="11">
        <v>39786</v>
      </c>
      <c r="B1086">
        <v>136.65777600000001</v>
      </c>
      <c r="D1086" s="11">
        <v>39786</v>
      </c>
      <c r="E1086">
        <v>137.307312</v>
      </c>
    </row>
    <row r="1087" spans="1:5" x14ac:dyDescent="0.2">
      <c r="A1087" s="11">
        <v>39787</v>
      </c>
      <c r="B1087">
        <v>141.464752</v>
      </c>
      <c r="D1087" s="11">
        <v>39787</v>
      </c>
      <c r="E1087">
        <v>142.13713100000001</v>
      </c>
    </row>
    <row r="1088" spans="1:5" x14ac:dyDescent="0.2">
      <c r="A1088" s="11">
        <v>39790</v>
      </c>
      <c r="B1088">
        <v>150.49092099999999</v>
      </c>
      <c r="D1088" s="11">
        <v>39790</v>
      </c>
      <c r="E1088">
        <v>151.20620700000001</v>
      </c>
    </row>
    <row r="1089" spans="1:6" x14ac:dyDescent="0.2">
      <c r="A1089" s="11">
        <v>39791</v>
      </c>
      <c r="B1089">
        <v>152.413712</v>
      </c>
      <c r="D1089" s="11">
        <v>39791</v>
      </c>
      <c r="E1089">
        <v>153.138138</v>
      </c>
    </row>
    <row r="1090" spans="1:6" x14ac:dyDescent="0.2">
      <c r="A1090" s="11">
        <v>39792</v>
      </c>
      <c r="B1090">
        <v>153.83338900000001</v>
      </c>
      <c r="D1090" s="11">
        <v>39792</v>
      </c>
      <c r="E1090">
        <v>154.56456</v>
      </c>
    </row>
    <row r="1091" spans="1:6" x14ac:dyDescent="0.2">
      <c r="A1091" s="11">
        <v>39793</v>
      </c>
      <c r="B1091">
        <v>149.549454</v>
      </c>
      <c r="D1091" s="11">
        <v>39793</v>
      </c>
      <c r="E1091">
        <v>150.260254</v>
      </c>
    </row>
    <row r="1092" spans="1:6" x14ac:dyDescent="0.2">
      <c r="A1092" s="11">
        <v>39794</v>
      </c>
      <c r="B1092">
        <v>157.290436</v>
      </c>
      <c r="D1092" s="11">
        <v>39794</v>
      </c>
      <c r="E1092">
        <v>158.03804</v>
      </c>
    </row>
    <row r="1093" spans="1:6" x14ac:dyDescent="0.2">
      <c r="A1093" s="11">
        <v>39797</v>
      </c>
      <c r="B1093">
        <v>154.75494399999999</v>
      </c>
      <c r="D1093" s="11">
        <v>39797</v>
      </c>
      <c r="E1093">
        <v>155.49049400000001</v>
      </c>
    </row>
    <row r="1094" spans="1:6" x14ac:dyDescent="0.2">
      <c r="A1094" s="11">
        <v>39798</v>
      </c>
      <c r="B1094">
        <v>162.032669</v>
      </c>
      <c r="D1094" s="11">
        <v>39798</v>
      </c>
      <c r="E1094">
        <v>162.802795</v>
      </c>
    </row>
    <row r="1095" spans="1:6" x14ac:dyDescent="0.2">
      <c r="A1095" s="11">
        <v>39799</v>
      </c>
      <c r="B1095">
        <v>157.03140300000001</v>
      </c>
      <c r="D1095" s="11">
        <v>39799</v>
      </c>
      <c r="E1095">
        <v>157.777771</v>
      </c>
    </row>
    <row r="1096" spans="1:6" x14ac:dyDescent="0.2">
      <c r="A1096" s="11">
        <v>39800</v>
      </c>
      <c r="B1096">
        <v>154.56066899999999</v>
      </c>
      <c r="D1096" s="11">
        <v>39800</v>
      </c>
      <c r="E1096">
        <v>155.295288</v>
      </c>
    </row>
    <row r="1097" spans="1:6" x14ac:dyDescent="0.2">
      <c r="A1097" s="11">
        <v>39801</v>
      </c>
      <c r="B1097">
        <v>154.505875</v>
      </c>
      <c r="D1097" s="11">
        <v>39801</v>
      </c>
      <c r="E1097">
        <v>155.24023399999999</v>
      </c>
    </row>
    <row r="1098" spans="1:6" x14ac:dyDescent="0.2">
      <c r="A1098" s="11">
        <v>39804</v>
      </c>
      <c r="B1098">
        <v>148.000259</v>
      </c>
      <c r="D1098" s="11">
        <v>39804</v>
      </c>
      <c r="E1098">
        <v>148.70370500000001</v>
      </c>
    </row>
    <row r="1099" spans="1:6" x14ac:dyDescent="0.2">
      <c r="A1099" s="11">
        <v>39805</v>
      </c>
      <c r="B1099">
        <v>148.453552</v>
      </c>
      <c r="D1099" s="11">
        <v>39805</v>
      </c>
      <c r="E1099">
        <v>149.159164</v>
      </c>
    </row>
    <row r="1100" spans="1:6" x14ac:dyDescent="0.2">
      <c r="A1100" s="11">
        <v>39806</v>
      </c>
      <c r="B1100">
        <v>150.90934799999999</v>
      </c>
      <c r="D1100" s="11">
        <v>39806</v>
      </c>
      <c r="E1100">
        <v>151.626633</v>
      </c>
    </row>
    <row r="1101" spans="1:6" x14ac:dyDescent="0.2">
      <c r="A1101" s="11">
        <v>39808</v>
      </c>
      <c r="B1101">
        <v>149.61918600000001</v>
      </c>
      <c r="D1101" s="11">
        <v>39808</v>
      </c>
      <c r="E1101">
        <v>150.33033800000001</v>
      </c>
    </row>
    <row r="1102" spans="1:6" x14ac:dyDescent="0.2">
      <c r="A1102" s="11">
        <v>39811</v>
      </c>
      <c r="B1102">
        <v>148.15467799999999</v>
      </c>
      <c r="D1102" s="11">
        <v>39811</v>
      </c>
      <c r="E1102">
        <v>148.858856</v>
      </c>
    </row>
    <row r="1103" spans="1:6" x14ac:dyDescent="0.2">
      <c r="A1103" s="11">
        <v>39812</v>
      </c>
      <c r="B1103">
        <v>150.989059</v>
      </c>
      <c r="D1103" s="11">
        <v>39812</v>
      </c>
      <c r="E1103">
        <v>151.70671100000001</v>
      </c>
    </row>
    <row r="1104" spans="1:6" x14ac:dyDescent="0.2">
      <c r="A1104" s="23">
        <v>39813</v>
      </c>
      <c r="B1104" s="17">
        <v>153.25058000000001</v>
      </c>
      <c r="C1104" s="17"/>
      <c r="D1104" s="23">
        <v>39813</v>
      </c>
      <c r="E1104" s="17">
        <v>153.978973</v>
      </c>
      <c r="F1104" t="s">
        <v>84</v>
      </c>
    </row>
    <row r="1105" spans="1:5" x14ac:dyDescent="0.2">
      <c r="A1105" s="11">
        <v>39815</v>
      </c>
      <c r="B1105">
        <v>160.060059</v>
      </c>
      <c r="D1105" s="11">
        <v>39815</v>
      </c>
      <c r="E1105">
        <v>160.82081600000001</v>
      </c>
    </row>
    <row r="1106" spans="1:5" x14ac:dyDescent="0.2">
      <c r="A1106" s="11">
        <v>39818</v>
      </c>
      <c r="B1106">
        <v>163.41249099999999</v>
      </c>
      <c r="D1106" s="11">
        <v>39818</v>
      </c>
      <c r="E1106">
        <v>164.18919399999999</v>
      </c>
    </row>
    <row r="1107" spans="1:5" x14ac:dyDescent="0.2">
      <c r="A1107" s="11">
        <v>39819</v>
      </c>
      <c r="B1107">
        <v>166.40626499999999</v>
      </c>
      <c r="D1107" s="11">
        <v>39819</v>
      </c>
      <c r="E1107">
        <v>167.197205</v>
      </c>
    </row>
    <row r="1108" spans="1:5" x14ac:dyDescent="0.2">
      <c r="A1108" s="11">
        <v>39820</v>
      </c>
      <c r="B1108">
        <v>160.403763</v>
      </c>
      <c r="D1108" s="11">
        <v>39820</v>
      </c>
      <c r="E1108">
        <v>161.166168</v>
      </c>
    </row>
    <row r="1109" spans="1:5" x14ac:dyDescent="0.2">
      <c r="A1109" s="11">
        <v>39821</v>
      </c>
      <c r="B1109">
        <v>161.98782299999999</v>
      </c>
      <c r="D1109" s="11">
        <v>39821</v>
      </c>
      <c r="E1109">
        <v>162.75775100000001</v>
      </c>
    </row>
    <row r="1110" spans="1:5" x14ac:dyDescent="0.2">
      <c r="A1110" s="11">
        <v>39822</v>
      </c>
      <c r="B1110">
        <v>156.946732</v>
      </c>
      <c r="D1110" s="11">
        <v>39822</v>
      </c>
      <c r="E1110">
        <v>157.692688</v>
      </c>
    </row>
    <row r="1111" spans="1:5" x14ac:dyDescent="0.2">
      <c r="A1111" s="11">
        <v>39825</v>
      </c>
      <c r="B1111">
        <v>155.761169</v>
      </c>
      <c r="D1111" s="11">
        <v>39825</v>
      </c>
      <c r="E1111">
        <v>156.50149500000001</v>
      </c>
    </row>
    <row r="1112" spans="1:5" x14ac:dyDescent="0.2">
      <c r="A1112" s="11">
        <v>39826</v>
      </c>
      <c r="B1112">
        <v>156.57311999999999</v>
      </c>
      <c r="D1112" s="11">
        <v>39826</v>
      </c>
      <c r="E1112">
        <v>157.31732199999999</v>
      </c>
    </row>
    <row r="1113" spans="1:5" x14ac:dyDescent="0.2">
      <c r="A1113" s="11">
        <v>39827</v>
      </c>
      <c r="B1113">
        <v>149.92304999999999</v>
      </c>
      <c r="D1113" s="11">
        <v>39827</v>
      </c>
      <c r="E1113">
        <v>150.63563500000001</v>
      </c>
    </row>
    <row r="1114" spans="1:5" x14ac:dyDescent="0.2">
      <c r="A1114" s="11">
        <v>39828</v>
      </c>
      <c r="B1114">
        <v>148.93675200000001</v>
      </c>
      <c r="D1114" s="11">
        <v>39828</v>
      </c>
      <c r="E1114">
        <v>149.64463799999999</v>
      </c>
    </row>
    <row r="1115" spans="1:5" x14ac:dyDescent="0.2">
      <c r="A1115" s="11">
        <v>39829</v>
      </c>
      <c r="B1115">
        <v>149.27548200000001</v>
      </c>
      <c r="D1115" s="11">
        <v>39829</v>
      </c>
      <c r="E1115">
        <v>149.98498499999999</v>
      </c>
    </row>
    <row r="1116" spans="1:5" x14ac:dyDescent="0.2">
      <c r="A1116" s="11">
        <v>39833</v>
      </c>
      <c r="B1116">
        <v>140.84707599999999</v>
      </c>
      <c r="D1116" s="11">
        <v>39833</v>
      </c>
      <c r="E1116">
        <v>141.51651000000001</v>
      </c>
    </row>
    <row r="1117" spans="1:5" x14ac:dyDescent="0.2">
      <c r="A1117" s="11">
        <v>39834</v>
      </c>
      <c r="B1117">
        <v>150.97410600000001</v>
      </c>
      <c r="D1117" s="11">
        <v>39834</v>
      </c>
      <c r="E1117">
        <v>151.69169600000001</v>
      </c>
    </row>
    <row r="1118" spans="1:5" x14ac:dyDescent="0.2">
      <c r="A1118" s="11">
        <v>39835</v>
      </c>
      <c r="B1118">
        <v>152.677719</v>
      </c>
      <c r="D1118" s="11">
        <v>39835</v>
      </c>
      <c r="E1118">
        <v>153.40339700000001</v>
      </c>
    </row>
    <row r="1119" spans="1:5" x14ac:dyDescent="0.2">
      <c r="A1119" s="11">
        <v>39836</v>
      </c>
      <c r="B1119">
        <v>161.74374399999999</v>
      </c>
      <c r="D1119" s="11">
        <v>39836</v>
      </c>
      <c r="E1119">
        <v>162.51251199999999</v>
      </c>
    </row>
    <row r="1120" spans="1:5" x14ac:dyDescent="0.2">
      <c r="A1120" s="11">
        <v>39839</v>
      </c>
      <c r="B1120">
        <v>161.33029199999999</v>
      </c>
      <c r="D1120" s="11">
        <v>39839</v>
      </c>
      <c r="E1120">
        <v>162.097092</v>
      </c>
    </row>
    <row r="1121" spans="1:5" x14ac:dyDescent="0.2">
      <c r="A1121" s="11">
        <v>39840</v>
      </c>
      <c r="B1121">
        <v>165.12107800000001</v>
      </c>
      <c r="D1121" s="11">
        <v>39840</v>
      </c>
      <c r="E1121">
        <v>165.90589900000001</v>
      </c>
    </row>
    <row r="1122" spans="1:5" x14ac:dyDescent="0.2">
      <c r="A1122" s="11">
        <v>39841</v>
      </c>
      <c r="B1122">
        <v>173.68398999999999</v>
      </c>
      <c r="D1122" s="11">
        <v>39841</v>
      </c>
      <c r="E1122">
        <v>174.50950599999999</v>
      </c>
    </row>
    <row r="1123" spans="1:5" x14ac:dyDescent="0.2">
      <c r="A1123" s="11">
        <v>39842</v>
      </c>
      <c r="B1123">
        <v>171.01898199999999</v>
      </c>
      <c r="D1123" s="11">
        <v>39842</v>
      </c>
      <c r="E1123">
        <v>171.83183299999999</v>
      </c>
    </row>
    <row r="1124" spans="1:5" x14ac:dyDescent="0.2">
      <c r="A1124" s="11">
        <v>39843</v>
      </c>
      <c r="B1124">
        <v>168.63291899999999</v>
      </c>
      <c r="D1124" s="11">
        <v>39843</v>
      </c>
      <c r="E1124">
        <v>169.43443300000001</v>
      </c>
    </row>
    <row r="1125" spans="1:5" x14ac:dyDescent="0.2">
      <c r="A1125" s="11">
        <v>39846</v>
      </c>
      <c r="B1125">
        <v>169.64910900000001</v>
      </c>
      <c r="D1125" s="11">
        <v>39846</v>
      </c>
      <c r="E1125">
        <v>170.45545999999999</v>
      </c>
    </row>
    <row r="1126" spans="1:5" x14ac:dyDescent="0.2">
      <c r="A1126" s="11">
        <v>39847</v>
      </c>
      <c r="B1126">
        <v>169.58933999999999</v>
      </c>
      <c r="D1126" s="11">
        <v>39847</v>
      </c>
      <c r="E1126">
        <v>170.39540099999999</v>
      </c>
    </row>
    <row r="1127" spans="1:5" x14ac:dyDescent="0.2">
      <c r="A1127" s="11">
        <v>39848</v>
      </c>
      <c r="B1127">
        <v>170.85957300000001</v>
      </c>
      <c r="D1127" s="11">
        <v>39848</v>
      </c>
      <c r="E1127">
        <v>171.67167699999999</v>
      </c>
    </row>
    <row r="1128" spans="1:5" x14ac:dyDescent="0.2">
      <c r="A1128" s="11">
        <v>39849</v>
      </c>
      <c r="B1128">
        <v>176.19955400000001</v>
      </c>
      <c r="D1128" s="11">
        <v>39849</v>
      </c>
      <c r="E1128">
        <v>177.03703300000001</v>
      </c>
    </row>
    <row r="1129" spans="1:5" x14ac:dyDescent="0.2">
      <c r="A1129" s="11">
        <v>39850</v>
      </c>
      <c r="B1129">
        <v>184.946777</v>
      </c>
      <c r="D1129" s="11">
        <v>39850</v>
      </c>
      <c r="E1129">
        <v>185.82582099999999</v>
      </c>
    </row>
    <row r="1130" spans="1:5" x14ac:dyDescent="0.2">
      <c r="A1130" s="11">
        <v>39853</v>
      </c>
      <c r="B1130">
        <v>188.677795</v>
      </c>
      <c r="D1130" s="11">
        <v>39853</v>
      </c>
      <c r="E1130">
        <v>189.57456999999999</v>
      </c>
    </row>
    <row r="1131" spans="1:5" x14ac:dyDescent="0.2">
      <c r="A1131" s="11">
        <v>39854</v>
      </c>
      <c r="B1131">
        <v>178.58561700000001</v>
      </c>
      <c r="D1131" s="11">
        <v>39854</v>
      </c>
      <c r="E1131">
        <v>179.43443300000001</v>
      </c>
    </row>
    <row r="1132" spans="1:5" x14ac:dyDescent="0.2">
      <c r="A1132" s="11">
        <v>39855</v>
      </c>
      <c r="B1132">
        <v>178.35150100000001</v>
      </c>
      <c r="D1132" s="11">
        <v>39855</v>
      </c>
      <c r="E1132">
        <v>179.19920300000001</v>
      </c>
    </row>
    <row r="1133" spans="1:5" x14ac:dyDescent="0.2">
      <c r="A1133" s="11">
        <v>39856</v>
      </c>
      <c r="B1133">
        <v>180.847137</v>
      </c>
      <c r="D1133" s="11">
        <v>39856</v>
      </c>
      <c r="E1133">
        <v>181.70671100000001</v>
      </c>
    </row>
    <row r="1134" spans="1:5" x14ac:dyDescent="0.2">
      <c r="A1134" s="11">
        <v>39857</v>
      </c>
      <c r="B1134">
        <v>178.17216500000001</v>
      </c>
      <c r="D1134" s="11">
        <v>39857</v>
      </c>
      <c r="E1134">
        <v>179.019012</v>
      </c>
    </row>
    <row r="1135" spans="1:5" x14ac:dyDescent="0.2">
      <c r="A1135" s="11">
        <v>39861</v>
      </c>
      <c r="B1135">
        <v>170.69021599999999</v>
      </c>
      <c r="D1135" s="11">
        <v>39861</v>
      </c>
      <c r="E1135">
        <v>171.50149500000001</v>
      </c>
    </row>
    <row r="1136" spans="1:5" x14ac:dyDescent="0.2">
      <c r="A1136" s="11">
        <v>39862</v>
      </c>
      <c r="B1136">
        <v>175.89570599999999</v>
      </c>
      <c r="D1136" s="11">
        <v>39862</v>
      </c>
      <c r="E1136">
        <v>176.73173499999999</v>
      </c>
    </row>
    <row r="1137" spans="1:5" x14ac:dyDescent="0.2">
      <c r="A1137" s="11">
        <v>39863</v>
      </c>
      <c r="B1137">
        <v>170.680252</v>
      </c>
      <c r="D1137" s="11">
        <v>39863</v>
      </c>
      <c r="E1137">
        <v>171.49148600000001</v>
      </c>
    </row>
    <row r="1138" spans="1:5" x14ac:dyDescent="0.2">
      <c r="A1138" s="11">
        <v>39864</v>
      </c>
      <c r="B1138">
        <v>172.57813999999999</v>
      </c>
      <c r="D1138" s="11">
        <v>39864</v>
      </c>
      <c r="E1138">
        <v>173.398392</v>
      </c>
    </row>
    <row r="1139" spans="1:5" x14ac:dyDescent="0.2">
      <c r="A1139" s="11">
        <v>39867</v>
      </c>
      <c r="B1139">
        <v>164.41374200000001</v>
      </c>
      <c r="D1139" s="11">
        <v>39867</v>
      </c>
      <c r="E1139">
        <v>165.19519</v>
      </c>
    </row>
    <row r="1140" spans="1:5" x14ac:dyDescent="0.2">
      <c r="A1140" s="11">
        <v>39868</v>
      </c>
      <c r="B1140">
        <v>172.08000200000001</v>
      </c>
      <c r="D1140" s="11">
        <v>39868</v>
      </c>
      <c r="E1140">
        <v>172.89790300000001</v>
      </c>
    </row>
    <row r="1141" spans="1:5" x14ac:dyDescent="0.2">
      <c r="A1141" s="11">
        <v>39869</v>
      </c>
      <c r="B1141">
        <v>170.18211400000001</v>
      </c>
      <c r="D1141" s="11">
        <v>39869</v>
      </c>
      <c r="E1141">
        <v>170.99099699999999</v>
      </c>
    </row>
    <row r="1142" spans="1:5" x14ac:dyDescent="0.2">
      <c r="A1142" s="11">
        <v>39870</v>
      </c>
      <c r="B1142">
        <v>167.96044900000001</v>
      </c>
      <c r="D1142" s="11">
        <v>39870</v>
      </c>
      <c r="E1142">
        <v>168.758759</v>
      </c>
    </row>
    <row r="1143" spans="1:5" x14ac:dyDescent="0.2">
      <c r="A1143" s="11">
        <v>39871</v>
      </c>
      <c r="B1143">
        <v>168.36393699999999</v>
      </c>
      <c r="D1143" s="11">
        <v>39871</v>
      </c>
      <c r="E1143">
        <v>169.16416899999999</v>
      </c>
    </row>
    <row r="1144" spans="1:5" x14ac:dyDescent="0.2">
      <c r="A1144" s="11">
        <v>39874</v>
      </c>
      <c r="B1144">
        <v>162.96914699999999</v>
      </c>
      <c r="D1144" s="11">
        <v>39874</v>
      </c>
      <c r="E1144">
        <v>163.74374399999999</v>
      </c>
    </row>
    <row r="1145" spans="1:5" x14ac:dyDescent="0.2">
      <c r="A1145" s="11">
        <v>39875</v>
      </c>
      <c r="B1145">
        <v>162.132294</v>
      </c>
      <c r="D1145" s="11">
        <v>39875</v>
      </c>
      <c r="E1145">
        <v>162.902908</v>
      </c>
    </row>
    <row r="1146" spans="1:5" x14ac:dyDescent="0.2">
      <c r="A1146" s="11">
        <v>39876</v>
      </c>
      <c r="B1146">
        <v>158.864532</v>
      </c>
      <c r="D1146" s="11">
        <v>39876</v>
      </c>
      <c r="E1146">
        <v>159.61961400000001</v>
      </c>
    </row>
    <row r="1147" spans="1:5" x14ac:dyDescent="0.2">
      <c r="A1147" s="11">
        <v>39877</v>
      </c>
      <c r="B1147">
        <v>152.24932899999999</v>
      </c>
      <c r="D1147" s="11">
        <v>39877</v>
      </c>
      <c r="E1147">
        <v>152.97297699999999</v>
      </c>
    </row>
    <row r="1148" spans="1:5" x14ac:dyDescent="0.2">
      <c r="A1148" s="11">
        <v>39878</v>
      </c>
      <c r="B1148">
        <v>153.70886200000001</v>
      </c>
      <c r="D1148" s="11">
        <v>39878</v>
      </c>
      <c r="E1148">
        <v>154.439438</v>
      </c>
    </row>
    <row r="1149" spans="1:5" x14ac:dyDescent="0.2">
      <c r="A1149" s="11">
        <v>39881</v>
      </c>
      <c r="B1149">
        <v>144.901871</v>
      </c>
      <c r="D1149" s="11">
        <v>39881</v>
      </c>
      <c r="E1149">
        <v>145.59059099999999</v>
      </c>
    </row>
    <row r="1150" spans="1:5" x14ac:dyDescent="0.2">
      <c r="A1150" s="11">
        <v>39882</v>
      </c>
      <c r="B1150">
        <v>153.509613</v>
      </c>
      <c r="D1150" s="11">
        <v>39882</v>
      </c>
      <c r="E1150">
        <v>154.23924299999999</v>
      </c>
    </row>
    <row r="1151" spans="1:5" x14ac:dyDescent="0.2">
      <c r="A1151" s="11">
        <v>39883</v>
      </c>
      <c r="B1151">
        <v>158.36142000000001</v>
      </c>
      <c r="D1151" s="11">
        <v>39883</v>
      </c>
      <c r="E1151">
        <v>159.11412000000001</v>
      </c>
    </row>
    <row r="1152" spans="1:5" x14ac:dyDescent="0.2">
      <c r="A1152" s="11">
        <v>39884</v>
      </c>
      <c r="B1152">
        <v>161.160934</v>
      </c>
      <c r="D1152" s="11">
        <v>39884</v>
      </c>
      <c r="E1152">
        <v>161.92692600000001</v>
      </c>
    </row>
    <row r="1153" spans="1:5" x14ac:dyDescent="0.2">
      <c r="A1153" s="11">
        <v>39885</v>
      </c>
      <c r="B1153">
        <v>161.604263</v>
      </c>
      <c r="D1153" s="11">
        <v>39885</v>
      </c>
      <c r="E1153">
        <v>162.37237500000001</v>
      </c>
    </row>
    <row r="1154" spans="1:5" x14ac:dyDescent="0.2">
      <c r="A1154" s="11">
        <v>39888</v>
      </c>
      <c r="B1154">
        <v>159.24809300000001</v>
      </c>
      <c r="D1154" s="11">
        <v>39888</v>
      </c>
      <c r="E1154">
        <v>160.00500500000001</v>
      </c>
    </row>
    <row r="1155" spans="1:5" x14ac:dyDescent="0.2">
      <c r="A1155" s="11">
        <v>39889</v>
      </c>
      <c r="B1155">
        <v>167.04388399999999</v>
      </c>
      <c r="D1155" s="11">
        <v>39889</v>
      </c>
      <c r="E1155">
        <v>167.83784499999999</v>
      </c>
    </row>
    <row r="1156" spans="1:5" x14ac:dyDescent="0.2">
      <c r="A1156" s="11">
        <v>39890</v>
      </c>
      <c r="B1156">
        <v>165.928055</v>
      </c>
      <c r="D1156" s="11">
        <v>39890</v>
      </c>
      <c r="E1156">
        <v>166.71672100000001</v>
      </c>
    </row>
    <row r="1157" spans="1:5" x14ac:dyDescent="0.2">
      <c r="A1157" s="11">
        <v>39891</v>
      </c>
      <c r="B1157">
        <v>164.35395800000001</v>
      </c>
      <c r="D1157" s="11">
        <v>39891</v>
      </c>
      <c r="E1157">
        <v>165.135132</v>
      </c>
    </row>
    <row r="1158" spans="1:5" x14ac:dyDescent="0.2">
      <c r="A1158" s="11">
        <v>39892</v>
      </c>
      <c r="B1158">
        <v>164.46354700000001</v>
      </c>
      <c r="D1158" s="11">
        <v>39892</v>
      </c>
      <c r="E1158">
        <v>165.245239</v>
      </c>
    </row>
    <row r="1159" spans="1:5" x14ac:dyDescent="0.2">
      <c r="A1159" s="11">
        <v>39895</v>
      </c>
      <c r="B1159">
        <v>173.649124</v>
      </c>
      <c r="D1159" s="11">
        <v>39895</v>
      </c>
      <c r="E1159">
        <v>174.47447199999999</v>
      </c>
    </row>
    <row r="1160" spans="1:5" x14ac:dyDescent="0.2">
      <c r="A1160" s="11">
        <v>39896</v>
      </c>
      <c r="B1160">
        <v>172.93678299999999</v>
      </c>
      <c r="D1160" s="11">
        <v>39896</v>
      </c>
      <c r="E1160">
        <v>173.758759</v>
      </c>
    </row>
    <row r="1161" spans="1:5" x14ac:dyDescent="0.2">
      <c r="A1161" s="11">
        <v>39897</v>
      </c>
      <c r="B1161">
        <v>171.39257799999999</v>
      </c>
      <c r="D1161" s="11">
        <v>39897</v>
      </c>
      <c r="E1161">
        <v>172.20721399999999</v>
      </c>
    </row>
    <row r="1162" spans="1:5" x14ac:dyDescent="0.2">
      <c r="A1162" s="11">
        <v>39898</v>
      </c>
      <c r="B1162">
        <v>175.985367</v>
      </c>
      <c r="D1162" s="11">
        <v>39898</v>
      </c>
      <c r="E1162">
        <v>176.82182299999999</v>
      </c>
    </row>
    <row r="1163" spans="1:5" x14ac:dyDescent="0.2">
      <c r="A1163" s="11">
        <v>39899</v>
      </c>
      <c r="B1163">
        <v>173.200806</v>
      </c>
      <c r="D1163" s="11">
        <v>39899</v>
      </c>
      <c r="E1163">
        <v>174.02401699999999</v>
      </c>
    </row>
    <row r="1164" spans="1:5" x14ac:dyDescent="0.2">
      <c r="A1164" s="11">
        <v>39902</v>
      </c>
      <c r="B1164">
        <v>170.70515399999999</v>
      </c>
      <c r="D1164" s="11">
        <v>39902</v>
      </c>
      <c r="E1164">
        <v>171.51651000000001</v>
      </c>
    </row>
    <row r="1165" spans="1:5" x14ac:dyDescent="0.2">
      <c r="A1165" s="11">
        <v>39903</v>
      </c>
      <c r="B1165">
        <v>173.38012699999999</v>
      </c>
      <c r="D1165" s="11">
        <v>39903</v>
      </c>
      <c r="E1165">
        <v>174.20420799999999</v>
      </c>
    </row>
    <row r="1166" spans="1:5" x14ac:dyDescent="0.2">
      <c r="A1166" s="11">
        <v>39904</v>
      </c>
      <c r="B1166">
        <v>176.38386499999999</v>
      </c>
      <c r="D1166" s="11">
        <v>39904</v>
      </c>
      <c r="E1166">
        <v>177.222229</v>
      </c>
    </row>
    <row r="1167" spans="1:5" x14ac:dyDescent="0.2">
      <c r="A1167" s="11">
        <v>39905</v>
      </c>
      <c r="B1167">
        <v>180.57316599999999</v>
      </c>
      <c r="D1167" s="11">
        <v>39905</v>
      </c>
      <c r="E1167">
        <v>181.43142700000001</v>
      </c>
    </row>
    <row r="1168" spans="1:5" x14ac:dyDescent="0.2">
      <c r="A1168" s="11">
        <v>39906</v>
      </c>
      <c r="B1168">
        <v>184.19956999999999</v>
      </c>
      <c r="D1168" s="11">
        <v>39906</v>
      </c>
      <c r="E1168">
        <v>185.075073</v>
      </c>
    </row>
    <row r="1169" spans="1:5" x14ac:dyDescent="0.2">
      <c r="A1169" s="11">
        <v>39909</v>
      </c>
      <c r="B1169">
        <v>183.43244899999999</v>
      </c>
      <c r="D1169" s="11">
        <v>39909</v>
      </c>
      <c r="E1169">
        <v>184.304306</v>
      </c>
    </row>
    <row r="1170" spans="1:5" x14ac:dyDescent="0.2">
      <c r="A1170" s="11">
        <v>39910</v>
      </c>
      <c r="B1170">
        <v>178.65535</v>
      </c>
      <c r="D1170" s="11">
        <v>39910</v>
      </c>
      <c r="E1170">
        <v>179.504501</v>
      </c>
    </row>
    <row r="1171" spans="1:5" x14ac:dyDescent="0.2">
      <c r="A1171" s="11">
        <v>39911</v>
      </c>
      <c r="B1171">
        <v>180.32409699999999</v>
      </c>
      <c r="D1171" s="11">
        <v>39911</v>
      </c>
      <c r="E1171">
        <v>181.181183</v>
      </c>
    </row>
    <row r="1172" spans="1:5" x14ac:dyDescent="0.2">
      <c r="A1172" s="11">
        <v>39912</v>
      </c>
      <c r="B1172">
        <v>185.55448899999999</v>
      </c>
      <c r="D1172" s="11">
        <v>39912</v>
      </c>
      <c r="E1172">
        <v>186.436432</v>
      </c>
    </row>
    <row r="1173" spans="1:5" x14ac:dyDescent="0.2">
      <c r="A1173" s="11">
        <v>39916</v>
      </c>
      <c r="B1173">
        <v>188.34901400000001</v>
      </c>
      <c r="D1173" s="11">
        <v>39916</v>
      </c>
      <c r="E1173">
        <v>189.244247</v>
      </c>
    </row>
    <row r="1174" spans="1:5" x14ac:dyDescent="0.2">
      <c r="A1174" s="11">
        <v>39917</v>
      </c>
      <c r="B1174">
        <v>183.76620500000001</v>
      </c>
      <c r="D1174" s="11">
        <v>39917</v>
      </c>
      <c r="E1174">
        <v>184.639633</v>
      </c>
    </row>
    <row r="1175" spans="1:5" x14ac:dyDescent="0.2">
      <c r="A1175" s="11">
        <v>39918</v>
      </c>
      <c r="B1175">
        <v>189.041428</v>
      </c>
      <c r="D1175" s="11">
        <v>39918</v>
      </c>
      <c r="E1175">
        <v>189.939941</v>
      </c>
    </row>
    <row r="1176" spans="1:5" x14ac:dyDescent="0.2">
      <c r="A1176" s="11">
        <v>39919</v>
      </c>
      <c r="B1176">
        <v>193.64418000000001</v>
      </c>
      <c r="D1176" s="11">
        <v>39919</v>
      </c>
      <c r="E1176">
        <v>194.56456</v>
      </c>
    </row>
    <row r="1177" spans="1:5" x14ac:dyDescent="0.2">
      <c r="A1177" s="11">
        <v>39920</v>
      </c>
      <c r="B1177">
        <v>195.38763399999999</v>
      </c>
      <c r="D1177" s="11">
        <v>39920</v>
      </c>
      <c r="E1177">
        <v>196.316315</v>
      </c>
    </row>
    <row r="1178" spans="1:5" x14ac:dyDescent="0.2">
      <c r="A1178" s="11">
        <v>39923</v>
      </c>
      <c r="B1178">
        <v>188.94180299999999</v>
      </c>
      <c r="D1178" s="11">
        <v>39923</v>
      </c>
      <c r="E1178">
        <v>189.839844</v>
      </c>
    </row>
    <row r="1179" spans="1:5" x14ac:dyDescent="0.2">
      <c r="A1179" s="11">
        <v>39924</v>
      </c>
      <c r="B1179">
        <v>190.022751</v>
      </c>
      <c r="D1179" s="11">
        <v>39924</v>
      </c>
      <c r="E1179">
        <v>190.92591899999999</v>
      </c>
    </row>
    <row r="1180" spans="1:5" x14ac:dyDescent="0.2">
      <c r="A1180" s="11">
        <v>39925</v>
      </c>
      <c r="B1180">
        <v>191.21328700000001</v>
      </c>
      <c r="D1180" s="11">
        <v>39925</v>
      </c>
      <c r="E1180">
        <v>192.12211600000001</v>
      </c>
    </row>
    <row r="1181" spans="1:5" x14ac:dyDescent="0.2">
      <c r="A1181" s="11">
        <v>39926</v>
      </c>
      <c r="B1181">
        <v>191.62674000000001</v>
      </c>
      <c r="D1181" s="11">
        <v>39926</v>
      </c>
      <c r="E1181">
        <v>192.53753699999999</v>
      </c>
    </row>
    <row r="1182" spans="1:5" x14ac:dyDescent="0.2">
      <c r="A1182" s="11">
        <v>39927</v>
      </c>
      <c r="B1182">
        <v>194.017776</v>
      </c>
      <c r="D1182" s="11">
        <v>39927</v>
      </c>
      <c r="E1182">
        <v>194.939941</v>
      </c>
    </row>
    <row r="1183" spans="1:5" x14ac:dyDescent="0.2">
      <c r="A1183" s="11">
        <v>39930</v>
      </c>
      <c r="B1183">
        <v>192.254379</v>
      </c>
      <c r="D1183" s="11">
        <v>39930</v>
      </c>
      <c r="E1183">
        <v>193.16816700000001</v>
      </c>
    </row>
    <row r="1184" spans="1:5" x14ac:dyDescent="0.2">
      <c r="A1184" s="11">
        <v>39931</v>
      </c>
      <c r="B1184">
        <v>191.138565</v>
      </c>
      <c r="D1184" s="11">
        <v>39931</v>
      </c>
      <c r="E1184">
        <v>192.047043</v>
      </c>
    </row>
    <row r="1185" spans="1:5" x14ac:dyDescent="0.2">
      <c r="A1185" s="11">
        <v>39932</v>
      </c>
      <c r="B1185">
        <v>195.004074</v>
      </c>
      <c r="D1185" s="11">
        <v>39932</v>
      </c>
      <c r="E1185">
        <v>195.93092300000001</v>
      </c>
    </row>
    <row r="1186" spans="1:5" x14ac:dyDescent="0.2">
      <c r="A1186" s="11">
        <v>39933</v>
      </c>
      <c r="B1186">
        <v>197.24568199999999</v>
      </c>
      <c r="D1186" s="11">
        <v>39933</v>
      </c>
      <c r="E1186">
        <v>198.18318199999999</v>
      </c>
    </row>
    <row r="1187" spans="1:5" x14ac:dyDescent="0.2">
      <c r="A1187" s="11">
        <v>39934</v>
      </c>
      <c r="B1187">
        <v>196.10992400000001</v>
      </c>
      <c r="D1187" s="11">
        <v>39934</v>
      </c>
      <c r="E1187">
        <v>197.04203799999999</v>
      </c>
    </row>
    <row r="1188" spans="1:5" x14ac:dyDescent="0.2">
      <c r="A1188" s="11">
        <v>39937</v>
      </c>
      <c r="B1188">
        <v>200.23945599999999</v>
      </c>
      <c r="D1188" s="11">
        <v>39937</v>
      </c>
      <c r="E1188">
        <v>201.191193</v>
      </c>
    </row>
    <row r="1189" spans="1:5" x14ac:dyDescent="0.2">
      <c r="A1189" s="11">
        <v>39938</v>
      </c>
      <c r="B1189">
        <v>200.742569</v>
      </c>
      <c r="D1189" s="11">
        <v>39938</v>
      </c>
      <c r="E1189">
        <v>201.69670099999999</v>
      </c>
    </row>
    <row r="1190" spans="1:5" x14ac:dyDescent="0.2">
      <c r="A1190" s="11">
        <v>39939</v>
      </c>
      <c r="B1190">
        <v>200.981674</v>
      </c>
      <c r="D1190" s="11">
        <v>39939</v>
      </c>
      <c r="E1190">
        <v>201.93693500000001</v>
      </c>
    </row>
    <row r="1191" spans="1:5" x14ac:dyDescent="0.2">
      <c r="A1191" s="11">
        <v>39940</v>
      </c>
      <c r="B1191">
        <v>197.56448399999999</v>
      </c>
      <c r="D1191" s="11">
        <v>39940</v>
      </c>
      <c r="E1191">
        <v>198.50351000000001</v>
      </c>
    </row>
    <row r="1192" spans="1:5" x14ac:dyDescent="0.2">
      <c r="A1192" s="11">
        <v>39941</v>
      </c>
      <c r="B1192">
        <v>202.90446499999999</v>
      </c>
      <c r="D1192" s="11">
        <v>39941</v>
      </c>
      <c r="E1192">
        <v>203.868866</v>
      </c>
    </row>
    <row r="1193" spans="1:5" x14ac:dyDescent="0.2">
      <c r="A1193" s="11">
        <v>39944</v>
      </c>
      <c r="B1193">
        <v>203.22825599999999</v>
      </c>
      <c r="D1193" s="11">
        <v>39944</v>
      </c>
      <c r="E1193">
        <v>204.194199</v>
      </c>
    </row>
    <row r="1194" spans="1:5" x14ac:dyDescent="0.2">
      <c r="A1194" s="11">
        <v>39945</v>
      </c>
      <c r="B1194">
        <v>198.759995</v>
      </c>
      <c r="D1194" s="11">
        <v>39945</v>
      </c>
      <c r="E1194">
        <v>199.704712</v>
      </c>
    </row>
    <row r="1195" spans="1:5" x14ac:dyDescent="0.2">
      <c r="A1195" s="11">
        <v>39946</v>
      </c>
      <c r="B1195">
        <v>194.04267899999999</v>
      </c>
      <c r="D1195" s="11">
        <v>39946</v>
      </c>
      <c r="E1195">
        <v>194.964966</v>
      </c>
    </row>
    <row r="1196" spans="1:5" x14ac:dyDescent="0.2">
      <c r="A1196" s="11">
        <v>39947</v>
      </c>
      <c r="B1196">
        <v>193.026489</v>
      </c>
      <c r="D1196" s="11">
        <v>39947</v>
      </c>
      <c r="E1196">
        <v>193.943939</v>
      </c>
    </row>
    <row r="1197" spans="1:5" x14ac:dyDescent="0.2">
      <c r="A1197" s="11">
        <v>39948</v>
      </c>
      <c r="B1197">
        <v>194.27181999999999</v>
      </c>
      <c r="D1197" s="11">
        <v>39948</v>
      </c>
      <c r="E1197">
        <v>195.19519</v>
      </c>
    </row>
    <row r="1198" spans="1:5" x14ac:dyDescent="0.2">
      <c r="A1198" s="11">
        <v>39951</v>
      </c>
      <c r="B1198">
        <v>197.679047</v>
      </c>
      <c r="D1198" s="11">
        <v>39951</v>
      </c>
      <c r="E1198">
        <v>198.61862199999999</v>
      </c>
    </row>
    <row r="1199" spans="1:5" x14ac:dyDescent="0.2">
      <c r="A1199" s="11">
        <v>39952</v>
      </c>
      <c r="B1199">
        <v>198.69523599999999</v>
      </c>
      <c r="D1199" s="11">
        <v>39952</v>
      </c>
      <c r="E1199">
        <v>199.639633</v>
      </c>
    </row>
    <row r="1200" spans="1:5" x14ac:dyDescent="0.2">
      <c r="A1200" s="11">
        <v>39953</v>
      </c>
      <c r="B1200">
        <v>197.84841900000001</v>
      </c>
      <c r="D1200" s="11">
        <v>39953</v>
      </c>
      <c r="E1200">
        <v>198.78878800000001</v>
      </c>
    </row>
    <row r="1201" spans="1:5" x14ac:dyDescent="0.2">
      <c r="A1201" s="11">
        <v>39954</v>
      </c>
      <c r="B1201">
        <v>197.50968900000001</v>
      </c>
      <c r="D1201" s="11">
        <v>39954</v>
      </c>
      <c r="E1201">
        <v>198.44845599999999</v>
      </c>
    </row>
    <row r="1202" spans="1:5" x14ac:dyDescent="0.2">
      <c r="A1202" s="11">
        <v>39955</v>
      </c>
      <c r="B1202">
        <v>196.015289</v>
      </c>
      <c r="D1202" s="11">
        <v>39955</v>
      </c>
      <c r="E1202">
        <v>196.946945</v>
      </c>
    </row>
    <row r="1203" spans="1:5" x14ac:dyDescent="0.2">
      <c r="A1203" s="11">
        <v>39959</v>
      </c>
      <c r="B1203">
        <v>201.425003</v>
      </c>
      <c r="D1203" s="11">
        <v>39959</v>
      </c>
      <c r="E1203">
        <v>202.382385</v>
      </c>
    </row>
    <row r="1204" spans="1:5" x14ac:dyDescent="0.2">
      <c r="A1204" s="11">
        <v>39960</v>
      </c>
      <c r="B1204">
        <v>202.02276599999999</v>
      </c>
      <c r="D1204" s="11">
        <v>39960</v>
      </c>
      <c r="E1204">
        <v>202.98298600000001</v>
      </c>
    </row>
    <row r="1205" spans="1:5" x14ac:dyDescent="0.2">
      <c r="A1205" s="11">
        <v>39961</v>
      </c>
      <c r="B1205">
        <v>204.43373099999999</v>
      </c>
      <c r="D1205" s="11">
        <v>39961</v>
      </c>
      <c r="E1205">
        <v>205.40541099999999</v>
      </c>
    </row>
    <row r="1206" spans="1:5" x14ac:dyDescent="0.2">
      <c r="A1206" s="11">
        <v>39962</v>
      </c>
      <c r="B1206">
        <v>207.835983</v>
      </c>
      <c r="D1206" s="11">
        <v>39962</v>
      </c>
      <c r="E1206">
        <v>208.82382200000001</v>
      </c>
    </row>
    <row r="1207" spans="1:5" x14ac:dyDescent="0.2">
      <c r="A1207" s="11">
        <v>39965</v>
      </c>
      <c r="B1207">
        <v>212.483566</v>
      </c>
      <c r="D1207" s="11">
        <v>39965</v>
      </c>
      <c r="E1207">
        <v>213.49350000000001</v>
      </c>
    </row>
    <row r="1208" spans="1:5" x14ac:dyDescent="0.2">
      <c r="A1208" s="11">
        <v>39966</v>
      </c>
      <c r="B1208">
        <v>213.40013099999999</v>
      </c>
      <c r="D1208" s="11">
        <v>39966</v>
      </c>
      <c r="E1208">
        <v>214.414413</v>
      </c>
    </row>
    <row r="1209" spans="1:5" x14ac:dyDescent="0.2">
      <c r="A1209" s="11">
        <v>39967</v>
      </c>
      <c r="B1209">
        <v>215.019058</v>
      </c>
      <c r="D1209" s="11">
        <v>39967</v>
      </c>
      <c r="E1209">
        <v>216.04104599999999</v>
      </c>
    </row>
    <row r="1210" spans="1:5" x14ac:dyDescent="0.2">
      <c r="A1210" s="11">
        <v>39968</v>
      </c>
      <c r="B1210">
        <v>219.317947</v>
      </c>
      <c r="D1210" s="11">
        <v>39968</v>
      </c>
      <c r="E1210">
        <v>220.360367</v>
      </c>
    </row>
    <row r="1211" spans="1:5" x14ac:dyDescent="0.2">
      <c r="A1211" s="11">
        <v>39969</v>
      </c>
      <c r="B1211">
        <v>221.330399</v>
      </c>
      <c r="D1211" s="11">
        <v>39969</v>
      </c>
      <c r="E1211">
        <v>222.382385</v>
      </c>
    </row>
    <row r="1212" spans="1:5" x14ac:dyDescent="0.2">
      <c r="A1212" s="11">
        <v>39972</v>
      </c>
      <c r="B1212">
        <v>218.565765</v>
      </c>
      <c r="D1212" s="11">
        <v>39972</v>
      </c>
      <c r="E1212">
        <v>219.60459900000001</v>
      </c>
    </row>
    <row r="1213" spans="1:5" x14ac:dyDescent="0.2">
      <c r="A1213" s="11">
        <v>39973</v>
      </c>
      <c r="B1213">
        <v>216.99664300000001</v>
      </c>
      <c r="D1213" s="11">
        <v>39973</v>
      </c>
      <c r="E1213">
        <v>218.02803</v>
      </c>
    </row>
    <row r="1214" spans="1:5" x14ac:dyDescent="0.2">
      <c r="A1214" s="11">
        <v>39974</v>
      </c>
      <c r="B1214">
        <v>215.492279</v>
      </c>
      <c r="D1214" s="11">
        <v>39974</v>
      </c>
      <c r="E1214">
        <v>216.51651000000001</v>
      </c>
    </row>
    <row r="1215" spans="1:5" x14ac:dyDescent="0.2">
      <c r="A1215" s="11">
        <v>39975</v>
      </c>
      <c r="B1215">
        <v>213.699005</v>
      </c>
      <c r="D1215" s="11">
        <v>39975</v>
      </c>
      <c r="E1215">
        <v>214.71472199999999</v>
      </c>
    </row>
    <row r="1216" spans="1:5" x14ac:dyDescent="0.2">
      <c r="A1216" s="11">
        <v>39976</v>
      </c>
      <c r="B1216">
        <v>211.62676999999999</v>
      </c>
      <c r="D1216" s="11">
        <v>39976</v>
      </c>
      <c r="E1216">
        <v>212.63262900000001</v>
      </c>
    </row>
    <row r="1217" spans="1:5" x14ac:dyDescent="0.2">
      <c r="A1217" s="11">
        <v>39979</v>
      </c>
      <c r="B1217">
        <v>207.606842</v>
      </c>
      <c r="D1217" s="11">
        <v>39979</v>
      </c>
      <c r="E1217">
        <v>208.59359699999999</v>
      </c>
    </row>
    <row r="1218" spans="1:5" x14ac:dyDescent="0.2">
      <c r="A1218" s="11">
        <v>39980</v>
      </c>
      <c r="B1218">
        <v>207.22328200000001</v>
      </c>
      <c r="D1218" s="11">
        <v>39980</v>
      </c>
      <c r="E1218">
        <v>208.20820599999999</v>
      </c>
    </row>
    <row r="1219" spans="1:5" x14ac:dyDescent="0.2">
      <c r="A1219" s="11">
        <v>39981</v>
      </c>
      <c r="B1219">
        <v>206.80484000000001</v>
      </c>
      <c r="D1219" s="11">
        <v>39981</v>
      </c>
      <c r="E1219">
        <v>207.787781</v>
      </c>
    </row>
    <row r="1220" spans="1:5" x14ac:dyDescent="0.2">
      <c r="A1220" s="11">
        <v>39982</v>
      </c>
      <c r="B1220">
        <v>206.25689700000001</v>
      </c>
      <c r="D1220" s="11">
        <v>39982</v>
      </c>
      <c r="E1220">
        <v>207.237244</v>
      </c>
    </row>
    <row r="1221" spans="1:5" x14ac:dyDescent="0.2">
      <c r="A1221" s="11">
        <v>39983</v>
      </c>
      <c r="B1221">
        <v>209.26063500000001</v>
      </c>
      <c r="D1221" s="11">
        <v>39983</v>
      </c>
      <c r="E1221">
        <v>210.25524899999999</v>
      </c>
    </row>
    <row r="1222" spans="1:5" x14ac:dyDescent="0.2">
      <c r="A1222" s="11">
        <v>39986</v>
      </c>
      <c r="B1222">
        <v>202.91442900000001</v>
      </c>
      <c r="D1222" s="11">
        <v>39986</v>
      </c>
      <c r="E1222">
        <v>203.87887599999999</v>
      </c>
    </row>
    <row r="1223" spans="1:5" x14ac:dyDescent="0.2">
      <c r="A1223" s="11">
        <v>39987</v>
      </c>
      <c r="B1223">
        <v>202.08255</v>
      </c>
      <c r="D1223" s="11">
        <v>39987</v>
      </c>
      <c r="E1223">
        <v>203.04304500000001</v>
      </c>
    </row>
    <row r="1224" spans="1:5" x14ac:dyDescent="0.2">
      <c r="A1224" s="11">
        <v>39988</v>
      </c>
      <c r="B1224">
        <v>203.880798</v>
      </c>
      <c r="D1224" s="11">
        <v>39988</v>
      </c>
      <c r="E1224">
        <v>204.84985399999999</v>
      </c>
    </row>
    <row r="1225" spans="1:5" x14ac:dyDescent="0.2">
      <c r="A1225" s="11">
        <v>39989</v>
      </c>
      <c r="B1225">
        <v>207.10870399999999</v>
      </c>
      <c r="D1225" s="11">
        <v>39989</v>
      </c>
      <c r="E1225">
        <v>208.09309400000001</v>
      </c>
    </row>
    <row r="1226" spans="1:5" x14ac:dyDescent="0.2">
      <c r="A1226" s="11">
        <v>39990</v>
      </c>
      <c r="B1226">
        <v>211.86587499999999</v>
      </c>
      <c r="D1226" s="11">
        <v>39990</v>
      </c>
      <c r="E1226">
        <v>212.87287900000001</v>
      </c>
    </row>
    <row r="1227" spans="1:5" x14ac:dyDescent="0.2">
      <c r="A1227" s="11">
        <v>39993</v>
      </c>
      <c r="B1227">
        <v>211.278076</v>
      </c>
      <c r="D1227" s="11">
        <v>39993</v>
      </c>
      <c r="E1227">
        <v>212.28228799999999</v>
      </c>
    </row>
    <row r="1228" spans="1:5" x14ac:dyDescent="0.2">
      <c r="A1228" s="11">
        <v>39994</v>
      </c>
      <c r="B1228">
        <v>210.00784300000001</v>
      </c>
      <c r="D1228" s="11">
        <v>39994</v>
      </c>
      <c r="E1228">
        <v>211.006012</v>
      </c>
    </row>
    <row r="1229" spans="1:5" x14ac:dyDescent="0.2">
      <c r="A1229" s="11">
        <v>39995</v>
      </c>
      <c r="B1229">
        <v>208.712692</v>
      </c>
      <c r="D1229" s="11">
        <v>39995</v>
      </c>
      <c r="E1229">
        <v>209.704712</v>
      </c>
    </row>
    <row r="1230" spans="1:5" x14ac:dyDescent="0.2">
      <c r="A1230" s="11">
        <v>39996</v>
      </c>
      <c r="B1230">
        <v>203.48230000000001</v>
      </c>
      <c r="D1230" s="11">
        <v>39996</v>
      </c>
      <c r="E1230">
        <v>204.44944799999999</v>
      </c>
    </row>
    <row r="1231" spans="1:5" x14ac:dyDescent="0.2">
      <c r="A1231" s="11">
        <v>40000</v>
      </c>
      <c r="B1231">
        <v>204.04020700000001</v>
      </c>
      <c r="D1231" s="11">
        <v>40000</v>
      </c>
      <c r="E1231">
        <v>205.01000999999999</v>
      </c>
    </row>
    <row r="1232" spans="1:5" x14ac:dyDescent="0.2">
      <c r="A1232" s="11">
        <v>40001</v>
      </c>
      <c r="B1232">
        <v>197.57444799999999</v>
      </c>
      <c r="D1232" s="11">
        <v>40001</v>
      </c>
      <c r="E1232">
        <v>198.513519</v>
      </c>
    </row>
    <row r="1233" spans="1:5" x14ac:dyDescent="0.2">
      <c r="A1233" s="11">
        <v>40002</v>
      </c>
      <c r="B1233">
        <v>200.49350000000001</v>
      </c>
      <c r="D1233" s="11">
        <v>40002</v>
      </c>
      <c r="E1233">
        <v>201.44644199999999</v>
      </c>
    </row>
    <row r="1234" spans="1:5" x14ac:dyDescent="0.2">
      <c r="A1234" s="11">
        <v>40003</v>
      </c>
      <c r="B1234">
        <v>204.42875699999999</v>
      </c>
      <c r="D1234" s="11">
        <v>40003</v>
      </c>
      <c r="E1234">
        <v>205.400406</v>
      </c>
    </row>
    <row r="1235" spans="1:5" x14ac:dyDescent="0.2">
      <c r="A1235" s="11">
        <v>40004</v>
      </c>
      <c r="B1235">
        <v>206.42626999999999</v>
      </c>
      <c r="D1235" s="11">
        <v>40004</v>
      </c>
      <c r="E1235">
        <v>207.40741</v>
      </c>
    </row>
    <row r="1236" spans="1:5" x14ac:dyDescent="0.2">
      <c r="A1236" s="11">
        <v>40007</v>
      </c>
      <c r="B1236">
        <v>211.35777300000001</v>
      </c>
      <c r="D1236" s="11">
        <v>40007</v>
      </c>
      <c r="E1236">
        <v>212.36236600000001</v>
      </c>
    </row>
    <row r="1237" spans="1:5" x14ac:dyDescent="0.2">
      <c r="A1237" s="11">
        <v>40008</v>
      </c>
      <c r="B1237">
        <v>211.55204800000001</v>
      </c>
      <c r="D1237" s="11">
        <v>40008</v>
      </c>
      <c r="E1237">
        <v>212.55755600000001</v>
      </c>
    </row>
    <row r="1238" spans="1:5" x14ac:dyDescent="0.2">
      <c r="A1238" s="11">
        <v>40009</v>
      </c>
      <c r="B1238">
        <v>218.266876</v>
      </c>
      <c r="D1238" s="11">
        <v>40009</v>
      </c>
      <c r="E1238">
        <v>219.304306</v>
      </c>
    </row>
    <row r="1239" spans="1:5" x14ac:dyDescent="0.2">
      <c r="A1239" s="11">
        <v>40010</v>
      </c>
      <c r="B1239">
        <v>220.47361799999999</v>
      </c>
      <c r="D1239" s="11">
        <v>40010</v>
      </c>
      <c r="E1239">
        <v>221.52151499999999</v>
      </c>
    </row>
    <row r="1240" spans="1:5" x14ac:dyDescent="0.2">
      <c r="A1240" s="11">
        <v>40011</v>
      </c>
      <c r="B1240">
        <v>214.32167100000001</v>
      </c>
      <c r="D1240" s="11">
        <v>40011</v>
      </c>
      <c r="E1240">
        <v>215.34034700000001</v>
      </c>
    </row>
    <row r="1241" spans="1:5" x14ac:dyDescent="0.2">
      <c r="A1241" s="11">
        <v>40014</v>
      </c>
      <c r="B1241">
        <v>214.28181499999999</v>
      </c>
      <c r="D1241" s="11">
        <v>40014</v>
      </c>
      <c r="E1241">
        <v>215.30029300000001</v>
      </c>
    </row>
    <row r="1242" spans="1:5" x14ac:dyDescent="0.2">
      <c r="A1242" s="11">
        <v>40015</v>
      </c>
      <c r="B1242">
        <v>213.151062</v>
      </c>
      <c r="D1242" s="11">
        <v>40015</v>
      </c>
      <c r="E1242">
        <v>214.16416899999999</v>
      </c>
    </row>
    <row r="1243" spans="1:5" x14ac:dyDescent="0.2">
      <c r="A1243" s="11">
        <v>40016</v>
      </c>
      <c r="B1243">
        <v>213.046448</v>
      </c>
      <c r="D1243" s="11">
        <v>40016</v>
      </c>
      <c r="E1243">
        <v>214.05905200000001</v>
      </c>
    </row>
    <row r="1244" spans="1:5" x14ac:dyDescent="0.2">
      <c r="A1244" s="11">
        <v>40017</v>
      </c>
      <c r="B1244">
        <v>217.85343900000001</v>
      </c>
      <c r="D1244" s="11">
        <v>40017</v>
      </c>
      <c r="E1244">
        <v>218.88888499999999</v>
      </c>
    </row>
    <row r="1245" spans="1:5" x14ac:dyDescent="0.2">
      <c r="A1245" s="11">
        <v>40018</v>
      </c>
      <c r="B1245">
        <v>222.525925</v>
      </c>
      <c r="D1245" s="11">
        <v>40018</v>
      </c>
      <c r="E1245">
        <v>223.58358799999999</v>
      </c>
    </row>
    <row r="1246" spans="1:5" x14ac:dyDescent="0.2">
      <c r="A1246" s="11">
        <v>40021</v>
      </c>
      <c r="B1246">
        <v>221.56950399999999</v>
      </c>
      <c r="D1246" s="11">
        <v>40021</v>
      </c>
      <c r="E1246">
        <v>222.62262000000001</v>
      </c>
    </row>
    <row r="1247" spans="1:5" x14ac:dyDescent="0.2">
      <c r="A1247" s="11">
        <v>40022</v>
      </c>
      <c r="B1247">
        <v>219.103745</v>
      </c>
      <c r="D1247" s="11">
        <v>40022</v>
      </c>
      <c r="E1247">
        <v>220.14514199999999</v>
      </c>
    </row>
    <row r="1248" spans="1:5" x14ac:dyDescent="0.2">
      <c r="A1248" s="11">
        <v>40023</v>
      </c>
      <c r="B1248">
        <v>217.30548099999999</v>
      </c>
      <c r="D1248" s="11">
        <v>40023</v>
      </c>
      <c r="E1248">
        <v>218.33833300000001</v>
      </c>
    </row>
    <row r="1249" spans="1:5" x14ac:dyDescent="0.2">
      <c r="A1249" s="11">
        <v>40024</v>
      </c>
      <c r="B1249">
        <v>221.98793000000001</v>
      </c>
      <c r="D1249" s="11">
        <v>40024</v>
      </c>
      <c r="E1249">
        <v>223.04304500000001</v>
      </c>
    </row>
    <row r="1250" spans="1:5" x14ac:dyDescent="0.2">
      <c r="A1250" s="11">
        <v>40025</v>
      </c>
      <c r="B1250">
        <v>220.69776899999999</v>
      </c>
      <c r="D1250" s="11">
        <v>40025</v>
      </c>
      <c r="E1250">
        <v>221.74674999999999</v>
      </c>
    </row>
    <row r="1251" spans="1:5" x14ac:dyDescent="0.2">
      <c r="A1251" s="11">
        <v>40028</v>
      </c>
      <c r="B1251">
        <v>225.26066599999999</v>
      </c>
      <c r="D1251" s="11">
        <v>40028</v>
      </c>
      <c r="E1251">
        <v>226.33132900000001</v>
      </c>
    </row>
    <row r="1252" spans="1:5" x14ac:dyDescent="0.2">
      <c r="A1252" s="11">
        <v>40029</v>
      </c>
      <c r="B1252">
        <v>226.017822</v>
      </c>
      <c r="D1252" s="11">
        <v>40029</v>
      </c>
      <c r="E1252">
        <v>227.09208699999999</v>
      </c>
    </row>
    <row r="1253" spans="1:5" x14ac:dyDescent="0.2">
      <c r="A1253" s="11">
        <v>40030</v>
      </c>
      <c r="B1253">
        <v>224.72766100000001</v>
      </c>
      <c r="D1253" s="11">
        <v>40030</v>
      </c>
      <c r="E1253">
        <v>225.79579200000001</v>
      </c>
    </row>
    <row r="1254" spans="1:5" x14ac:dyDescent="0.2">
      <c r="A1254" s="11">
        <v>40031</v>
      </c>
      <c r="B1254">
        <v>224.33912699999999</v>
      </c>
      <c r="D1254" s="11">
        <v>40031</v>
      </c>
      <c r="E1254">
        <v>225.40541099999999</v>
      </c>
    </row>
    <row r="1255" spans="1:5" x14ac:dyDescent="0.2">
      <c r="A1255" s="11">
        <v>40032</v>
      </c>
      <c r="B1255">
        <v>227.69653299999999</v>
      </c>
      <c r="D1255" s="11">
        <v>40032</v>
      </c>
      <c r="E1255">
        <v>228.77877799999999</v>
      </c>
    </row>
    <row r="1256" spans="1:5" x14ac:dyDescent="0.2">
      <c r="A1256" s="11">
        <v>40035</v>
      </c>
      <c r="B1256">
        <v>227.45245399999999</v>
      </c>
      <c r="D1256" s="11">
        <v>40035</v>
      </c>
      <c r="E1256">
        <v>228.53353899999999</v>
      </c>
    </row>
    <row r="1257" spans="1:5" x14ac:dyDescent="0.2">
      <c r="A1257" s="11">
        <v>40036</v>
      </c>
      <c r="B1257">
        <v>226.12243699999999</v>
      </c>
      <c r="D1257" s="11">
        <v>40036</v>
      </c>
      <c r="E1257">
        <v>227.197205</v>
      </c>
    </row>
    <row r="1258" spans="1:5" x14ac:dyDescent="0.2">
      <c r="A1258" s="11">
        <v>40037</v>
      </c>
      <c r="B1258">
        <v>228.43377699999999</v>
      </c>
      <c r="D1258" s="11">
        <v>40037</v>
      </c>
      <c r="E1258">
        <v>229.51951600000001</v>
      </c>
    </row>
    <row r="1259" spans="1:5" x14ac:dyDescent="0.2">
      <c r="A1259" s="11">
        <v>40038</v>
      </c>
      <c r="B1259">
        <v>230.276871</v>
      </c>
      <c r="D1259" s="11">
        <v>40038</v>
      </c>
      <c r="E1259">
        <v>231.37136799999999</v>
      </c>
    </row>
    <row r="1260" spans="1:5" x14ac:dyDescent="0.2">
      <c r="A1260" s="11">
        <v>40039</v>
      </c>
      <c r="B1260">
        <v>229.14112900000001</v>
      </c>
      <c r="D1260" s="11">
        <v>40039</v>
      </c>
      <c r="E1260">
        <v>230.23022499999999</v>
      </c>
    </row>
    <row r="1261" spans="1:5" x14ac:dyDescent="0.2">
      <c r="A1261" s="11">
        <v>40042</v>
      </c>
      <c r="B1261">
        <v>221.61433400000001</v>
      </c>
      <c r="D1261" s="11">
        <v>40042</v>
      </c>
      <c r="E1261">
        <v>222.667664</v>
      </c>
    </row>
    <row r="1262" spans="1:5" x14ac:dyDescent="0.2">
      <c r="A1262" s="11">
        <v>40043</v>
      </c>
      <c r="B1262">
        <v>221.80860899999999</v>
      </c>
      <c r="D1262" s="11">
        <v>40043</v>
      </c>
      <c r="E1262">
        <v>222.86286899999999</v>
      </c>
    </row>
    <row r="1263" spans="1:5" x14ac:dyDescent="0.2">
      <c r="A1263" s="11">
        <v>40044</v>
      </c>
      <c r="B1263">
        <v>221.15605199999999</v>
      </c>
      <c r="D1263" s="11">
        <v>40044</v>
      </c>
      <c r="E1263">
        <v>222.20721399999999</v>
      </c>
    </row>
    <row r="1264" spans="1:5" x14ac:dyDescent="0.2">
      <c r="A1264" s="11">
        <v>40045</v>
      </c>
      <c r="B1264">
        <v>229.34535199999999</v>
      </c>
      <c r="D1264" s="11">
        <v>40045</v>
      </c>
      <c r="E1264">
        <v>230.43544</v>
      </c>
    </row>
    <row r="1265" spans="1:5" x14ac:dyDescent="0.2">
      <c r="A1265" s="11">
        <v>40046</v>
      </c>
      <c r="B1265">
        <v>231.75134299999999</v>
      </c>
      <c r="D1265" s="11">
        <v>40046</v>
      </c>
      <c r="E1265">
        <v>232.852859</v>
      </c>
    </row>
    <row r="1266" spans="1:5" x14ac:dyDescent="0.2">
      <c r="A1266" s="11">
        <v>40049</v>
      </c>
      <c r="B1266">
        <v>233.489822</v>
      </c>
      <c r="D1266" s="11">
        <v>40049</v>
      </c>
      <c r="E1266">
        <v>234.599594</v>
      </c>
    </row>
    <row r="1267" spans="1:5" x14ac:dyDescent="0.2">
      <c r="A1267" s="11">
        <v>40050</v>
      </c>
      <c r="B1267">
        <v>234.804901</v>
      </c>
      <c r="D1267" s="11">
        <v>40050</v>
      </c>
      <c r="E1267">
        <v>235.92091400000001</v>
      </c>
    </row>
    <row r="1268" spans="1:5" x14ac:dyDescent="0.2">
      <c r="A1268" s="11">
        <v>40051</v>
      </c>
      <c r="B1268">
        <v>233.12619000000001</v>
      </c>
      <c r="D1268" s="11">
        <v>40051</v>
      </c>
      <c r="E1268">
        <v>234.234238</v>
      </c>
    </row>
    <row r="1269" spans="1:5" x14ac:dyDescent="0.2">
      <c r="A1269" s="11">
        <v>40052</v>
      </c>
      <c r="B1269">
        <v>232.15980500000001</v>
      </c>
      <c r="D1269" s="11">
        <v>40052</v>
      </c>
      <c r="E1269">
        <v>233.26326</v>
      </c>
    </row>
    <row r="1270" spans="1:5" x14ac:dyDescent="0.2">
      <c r="A1270" s="11">
        <v>40053</v>
      </c>
      <c r="B1270">
        <v>231.507248</v>
      </c>
      <c r="D1270" s="11">
        <v>40053</v>
      </c>
      <c r="E1270">
        <v>232.60760500000001</v>
      </c>
    </row>
    <row r="1271" spans="1:5" x14ac:dyDescent="0.2">
      <c r="A1271" s="11">
        <v>40056</v>
      </c>
      <c r="B1271">
        <v>229.973007</v>
      </c>
      <c r="D1271" s="11">
        <v>40056</v>
      </c>
      <c r="E1271">
        <v>231.06607099999999</v>
      </c>
    </row>
    <row r="1272" spans="1:5" x14ac:dyDescent="0.2">
      <c r="A1272" s="11">
        <v>40057</v>
      </c>
      <c r="B1272">
        <v>227.02903699999999</v>
      </c>
      <c r="D1272" s="11">
        <v>40057</v>
      </c>
      <c r="E1272">
        <v>228.10810900000001</v>
      </c>
    </row>
    <row r="1273" spans="1:5" x14ac:dyDescent="0.2">
      <c r="A1273" s="11">
        <v>40058</v>
      </c>
      <c r="B1273">
        <v>225.65917999999999</v>
      </c>
      <c r="D1273" s="11">
        <v>40058</v>
      </c>
      <c r="E1273">
        <v>226.73173499999999</v>
      </c>
    </row>
    <row r="1274" spans="1:5" x14ac:dyDescent="0.2">
      <c r="A1274" s="11">
        <v>40059</v>
      </c>
      <c r="B1274">
        <v>227.90574599999999</v>
      </c>
      <c r="D1274" s="11">
        <v>40059</v>
      </c>
      <c r="E1274">
        <v>228.98898299999999</v>
      </c>
    </row>
    <row r="1275" spans="1:5" x14ac:dyDescent="0.2">
      <c r="A1275" s="11">
        <v>40060</v>
      </c>
      <c r="B1275">
        <v>229.78869599999999</v>
      </c>
      <c r="D1275" s="11">
        <v>40060</v>
      </c>
      <c r="E1275">
        <v>230.880875</v>
      </c>
    </row>
    <row r="1276" spans="1:5" x14ac:dyDescent="0.2">
      <c r="A1276" s="11">
        <v>40064</v>
      </c>
      <c r="B1276">
        <v>228.45370500000001</v>
      </c>
      <c r="D1276" s="11">
        <v>40064</v>
      </c>
      <c r="E1276">
        <v>229.539536</v>
      </c>
    </row>
    <row r="1277" spans="1:5" x14ac:dyDescent="0.2">
      <c r="A1277" s="11">
        <v>40065</v>
      </c>
      <c r="B1277">
        <v>231.11871300000001</v>
      </c>
      <c r="D1277" s="11">
        <v>40065</v>
      </c>
      <c r="E1277">
        <v>232.21722399999999</v>
      </c>
    </row>
    <row r="1278" spans="1:5" x14ac:dyDescent="0.2">
      <c r="A1278" s="11">
        <v>40066</v>
      </c>
      <c r="B1278">
        <v>234.590698</v>
      </c>
      <c r="D1278" s="11">
        <v>40066</v>
      </c>
      <c r="E1278">
        <v>235.705704</v>
      </c>
    </row>
    <row r="1279" spans="1:5" x14ac:dyDescent="0.2">
      <c r="A1279" s="11">
        <v>40067</v>
      </c>
      <c r="B1279">
        <v>235.18846099999999</v>
      </c>
      <c r="D1279" s="11">
        <v>40067</v>
      </c>
      <c r="E1279">
        <v>236.30630500000001</v>
      </c>
    </row>
    <row r="1280" spans="1:5" x14ac:dyDescent="0.2">
      <c r="A1280" s="11">
        <v>40070</v>
      </c>
      <c r="B1280">
        <v>236.67289700000001</v>
      </c>
      <c r="D1280" s="11">
        <v>40070</v>
      </c>
      <c r="E1280">
        <v>237.79779099999999</v>
      </c>
    </row>
    <row r="1281" spans="1:5" x14ac:dyDescent="0.2">
      <c r="A1281" s="11">
        <v>40071</v>
      </c>
      <c r="B1281">
        <v>237.87837200000001</v>
      </c>
      <c r="D1281" s="11">
        <v>40071</v>
      </c>
      <c r="E1281">
        <v>239.00900300000001</v>
      </c>
    </row>
    <row r="1282" spans="1:5" x14ac:dyDescent="0.2">
      <c r="A1282" s="11">
        <v>40072</v>
      </c>
      <c r="B1282">
        <v>243.233307</v>
      </c>
      <c r="D1282" s="11">
        <v>40072</v>
      </c>
      <c r="E1282">
        <v>244.38938899999999</v>
      </c>
    </row>
    <row r="1283" spans="1:5" x14ac:dyDescent="0.2">
      <c r="A1283" s="11">
        <v>40073</v>
      </c>
      <c r="B1283">
        <v>244.94189499999999</v>
      </c>
      <c r="D1283" s="11">
        <v>40073</v>
      </c>
      <c r="E1283">
        <v>246.10611</v>
      </c>
    </row>
    <row r="1284" spans="1:5" x14ac:dyDescent="0.2">
      <c r="A1284" s="11">
        <v>40074</v>
      </c>
      <c r="B1284">
        <v>244.812378</v>
      </c>
      <c r="D1284" s="11">
        <v>40074</v>
      </c>
      <c r="E1284">
        <v>245.97598300000001</v>
      </c>
    </row>
    <row r="1285" spans="1:5" x14ac:dyDescent="0.2">
      <c r="A1285" s="11">
        <v>40077</v>
      </c>
      <c r="B1285">
        <v>247.57203699999999</v>
      </c>
      <c r="D1285" s="11">
        <v>40077</v>
      </c>
      <c r="E1285">
        <v>248.748749</v>
      </c>
    </row>
    <row r="1286" spans="1:5" x14ac:dyDescent="0.2">
      <c r="A1286" s="11">
        <v>40078</v>
      </c>
      <c r="B1286">
        <v>248.59818999999999</v>
      </c>
      <c r="D1286" s="11">
        <v>40078</v>
      </c>
      <c r="E1286">
        <v>249.779785</v>
      </c>
    </row>
    <row r="1287" spans="1:5" x14ac:dyDescent="0.2">
      <c r="A1287" s="11">
        <v>40079</v>
      </c>
      <c r="B1287">
        <v>248.299316</v>
      </c>
      <c r="D1287" s="11">
        <v>40079</v>
      </c>
      <c r="E1287">
        <v>249.479477</v>
      </c>
    </row>
    <row r="1288" spans="1:5" x14ac:dyDescent="0.2">
      <c r="A1288" s="11">
        <v>40080</v>
      </c>
      <c r="B1288">
        <v>247.45747399999999</v>
      </c>
      <c r="D1288" s="11">
        <v>40080</v>
      </c>
      <c r="E1288">
        <v>248.633636</v>
      </c>
    </row>
    <row r="1289" spans="1:5" x14ac:dyDescent="0.2">
      <c r="A1289" s="11">
        <v>40081</v>
      </c>
      <c r="B1289">
        <v>245.32048</v>
      </c>
      <c r="D1289" s="11">
        <v>40081</v>
      </c>
      <c r="E1289">
        <v>246.486481</v>
      </c>
    </row>
    <row r="1290" spans="1:5" x14ac:dyDescent="0.2">
      <c r="A1290" s="11">
        <v>40084</v>
      </c>
      <c r="B1290">
        <v>248.334183</v>
      </c>
      <c r="D1290" s="11">
        <v>40084</v>
      </c>
      <c r="E1290">
        <v>249.514511</v>
      </c>
    </row>
    <row r="1291" spans="1:5" x14ac:dyDescent="0.2">
      <c r="A1291" s="11">
        <v>40085</v>
      </c>
      <c r="B1291">
        <v>248.334183</v>
      </c>
      <c r="D1291" s="11">
        <v>40085</v>
      </c>
      <c r="E1291">
        <v>249.514511</v>
      </c>
    </row>
    <row r="1292" spans="1:5" x14ac:dyDescent="0.2">
      <c r="A1292" s="11">
        <v>40086</v>
      </c>
      <c r="B1292">
        <v>246.999191</v>
      </c>
      <c r="D1292" s="11">
        <v>40086</v>
      </c>
      <c r="E1292">
        <v>248.17317199999999</v>
      </c>
    </row>
    <row r="1293" spans="1:5" x14ac:dyDescent="0.2">
      <c r="A1293" s="11">
        <v>40087</v>
      </c>
      <c r="B1293">
        <v>242.690338</v>
      </c>
      <c r="D1293" s="11">
        <v>40087</v>
      </c>
      <c r="E1293">
        <v>243.843842</v>
      </c>
    </row>
    <row r="1294" spans="1:5" x14ac:dyDescent="0.2">
      <c r="A1294" s="11">
        <v>40088</v>
      </c>
      <c r="B1294">
        <v>241.385223</v>
      </c>
      <c r="D1294" s="11">
        <v>40088</v>
      </c>
      <c r="E1294">
        <v>242.532532</v>
      </c>
    </row>
    <row r="1295" spans="1:5" x14ac:dyDescent="0.2">
      <c r="A1295" s="11">
        <v>40091</v>
      </c>
      <c r="B1295">
        <v>243.34787</v>
      </c>
      <c r="D1295" s="11">
        <v>40091</v>
      </c>
      <c r="E1295">
        <v>244.504501</v>
      </c>
    </row>
    <row r="1296" spans="1:5" x14ac:dyDescent="0.2">
      <c r="A1296" s="11">
        <v>40092</v>
      </c>
      <c r="B1296">
        <v>248.43879699999999</v>
      </c>
      <c r="D1296" s="11">
        <v>40092</v>
      </c>
      <c r="E1296">
        <v>249.61961400000001</v>
      </c>
    </row>
    <row r="1297" spans="1:5" x14ac:dyDescent="0.2">
      <c r="A1297" s="11">
        <v>40093</v>
      </c>
      <c r="B1297">
        <v>257.80367999999999</v>
      </c>
      <c r="D1297" s="11">
        <v>40093</v>
      </c>
      <c r="E1297">
        <v>259.029022</v>
      </c>
    </row>
    <row r="1298" spans="1:5" x14ac:dyDescent="0.2">
      <c r="A1298" s="11">
        <v>40094</v>
      </c>
      <c r="B1298">
        <v>256.129974</v>
      </c>
      <c r="D1298" s="11">
        <v>40094</v>
      </c>
      <c r="E1298">
        <v>257.347351</v>
      </c>
    </row>
    <row r="1299" spans="1:5" x14ac:dyDescent="0.2">
      <c r="A1299" s="11">
        <v>40095</v>
      </c>
      <c r="B1299">
        <v>257.16110200000003</v>
      </c>
      <c r="D1299" s="11">
        <v>40095</v>
      </c>
      <c r="E1299">
        <v>258.38339200000001</v>
      </c>
    </row>
    <row r="1300" spans="1:5" x14ac:dyDescent="0.2">
      <c r="A1300" s="11">
        <v>40098</v>
      </c>
      <c r="B1300">
        <v>261.04156499999999</v>
      </c>
      <c r="D1300" s="11">
        <v>40098</v>
      </c>
      <c r="E1300">
        <v>262.28228799999999</v>
      </c>
    </row>
    <row r="1301" spans="1:5" x14ac:dyDescent="0.2">
      <c r="A1301" s="11">
        <v>40099</v>
      </c>
      <c r="B1301">
        <v>262.07269300000002</v>
      </c>
      <c r="D1301" s="11">
        <v>40099</v>
      </c>
      <c r="E1301">
        <v>263.31832900000001</v>
      </c>
    </row>
    <row r="1302" spans="1:5" x14ac:dyDescent="0.2">
      <c r="A1302" s="11">
        <v>40100</v>
      </c>
      <c r="B1302">
        <v>266.66049199999998</v>
      </c>
      <c r="D1302" s="11">
        <v>40100</v>
      </c>
      <c r="E1302">
        <v>267.92791699999998</v>
      </c>
    </row>
    <row r="1303" spans="1:5" x14ac:dyDescent="0.2">
      <c r="A1303" s="11">
        <v>40101</v>
      </c>
      <c r="B1303">
        <v>263.96560699999998</v>
      </c>
      <c r="D1303" s="11">
        <v>40101</v>
      </c>
      <c r="E1303">
        <v>265.220215</v>
      </c>
    </row>
    <row r="1304" spans="1:5" x14ac:dyDescent="0.2">
      <c r="A1304" s="11">
        <v>40102</v>
      </c>
      <c r="B1304">
        <v>273.89837599999998</v>
      </c>
      <c r="D1304" s="11">
        <v>40102</v>
      </c>
      <c r="E1304">
        <v>275.20019500000001</v>
      </c>
    </row>
    <row r="1305" spans="1:5" x14ac:dyDescent="0.2">
      <c r="A1305" s="11">
        <v>40105</v>
      </c>
      <c r="B1305">
        <v>275.01419099999998</v>
      </c>
      <c r="D1305" s="11">
        <v>40105</v>
      </c>
      <c r="E1305">
        <v>276.32132000000001</v>
      </c>
    </row>
    <row r="1306" spans="1:5" x14ac:dyDescent="0.2">
      <c r="A1306" s="11">
        <v>40106</v>
      </c>
      <c r="B1306">
        <v>274.82986499999998</v>
      </c>
      <c r="D1306" s="11">
        <v>40106</v>
      </c>
      <c r="E1306">
        <v>276.13613900000001</v>
      </c>
    </row>
    <row r="1307" spans="1:5" x14ac:dyDescent="0.2">
      <c r="A1307" s="11">
        <v>40107</v>
      </c>
      <c r="B1307">
        <v>274.521027</v>
      </c>
      <c r="D1307" s="11">
        <v>40107</v>
      </c>
      <c r="E1307">
        <v>275.82583599999998</v>
      </c>
    </row>
    <row r="1308" spans="1:5" x14ac:dyDescent="0.2">
      <c r="A1308" s="11">
        <v>40108</v>
      </c>
      <c r="B1308">
        <v>276.01043700000002</v>
      </c>
      <c r="D1308" s="11">
        <v>40108</v>
      </c>
      <c r="E1308">
        <v>277.32232699999997</v>
      </c>
    </row>
    <row r="1309" spans="1:5" x14ac:dyDescent="0.2">
      <c r="A1309" s="11">
        <v>40109</v>
      </c>
      <c r="B1309">
        <v>275.81118800000002</v>
      </c>
      <c r="D1309" s="11">
        <v>40109</v>
      </c>
      <c r="E1309">
        <v>277.12213100000002</v>
      </c>
    </row>
    <row r="1310" spans="1:5" x14ac:dyDescent="0.2">
      <c r="A1310" s="11">
        <v>40112</v>
      </c>
      <c r="B1310">
        <v>276.070221</v>
      </c>
      <c r="D1310" s="11">
        <v>40112</v>
      </c>
      <c r="E1310">
        <v>277.382385</v>
      </c>
    </row>
    <row r="1311" spans="1:5" x14ac:dyDescent="0.2">
      <c r="A1311" s="11">
        <v>40113</v>
      </c>
      <c r="B1311">
        <v>273.12127700000002</v>
      </c>
      <c r="D1311" s="11">
        <v>40113</v>
      </c>
      <c r="E1311">
        <v>274.41943400000002</v>
      </c>
    </row>
    <row r="1312" spans="1:5" x14ac:dyDescent="0.2">
      <c r="A1312" s="11">
        <v>40114</v>
      </c>
      <c r="B1312">
        <v>269.14120500000001</v>
      </c>
      <c r="D1312" s="11">
        <v>40114</v>
      </c>
      <c r="E1312">
        <v>270.42041</v>
      </c>
    </row>
    <row r="1313" spans="1:5" x14ac:dyDescent="0.2">
      <c r="A1313" s="11">
        <v>40115</v>
      </c>
      <c r="B1313">
        <v>274.49612400000001</v>
      </c>
      <c r="D1313" s="11">
        <v>40115</v>
      </c>
      <c r="E1313">
        <v>275.80081200000001</v>
      </c>
    </row>
    <row r="1314" spans="1:5" x14ac:dyDescent="0.2">
      <c r="A1314" s="11">
        <v>40116</v>
      </c>
      <c r="B1314">
        <v>267.05898999999999</v>
      </c>
      <c r="D1314" s="11">
        <v>40116</v>
      </c>
      <c r="E1314">
        <v>268.32833900000003</v>
      </c>
    </row>
    <row r="1315" spans="1:5" x14ac:dyDescent="0.2">
      <c r="A1315" s="11">
        <v>40119</v>
      </c>
      <c r="B1315">
        <v>265.99798600000003</v>
      </c>
      <c r="D1315" s="11">
        <v>40119</v>
      </c>
      <c r="E1315">
        <v>267.26226800000001</v>
      </c>
    </row>
    <row r="1316" spans="1:5" x14ac:dyDescent="0.2">
      <c r="A1316" s="11">
        <v>40120</v>
      </c>
      <c r="B1316">
        <v>267.64181500000001</v>
      </c>
      <c r="D1316" s="11">
        <v>40120</v>
      </c>
      <c r="E1316">
        <v>268.91390999999999</v>
      </c>
    </row>
    <row r="1317" spans="1:5" x14ac:dyDescent="0.2">
      <c r="A1317" s="11">
        <v>40121</v>
      </c>
      <c r="B1317">
        <v>269.15612800000002</v>
      </c>
      <c r="D1317" s="11">
        <v>40121</v>
      </c>
      <c r="E1317">
        <v>270.43542500000001</v>
      </c>
    </row>
    <row r="1318" spans="1:5" x14ac:dyDescent="0.2">
      <c r="A1318" s="11">
        <v>40122</v>
      </c>
      <c r="B1318">
        <v>273.30059799999998</v>
      </c>
      <c r="D1318" s="11">
        <v>40122</v>
      </c>
      <c r="E1318">
        <v>274.59960899999999</v>
      </c>
    </row>
    <row r="1319" spans="1:5" x14ac:dyDescent="0.2">
      <c r="A1319" s="11">
        <v>40123</v>
      </c>
      <c r="B1319">
        <v>274.521027</v>
      </c>
      <c r="D1319" s="11">
        <v>40123</v>
      </c>
      <c r="E1319">
        <v>275.82583599999998</v>
      </c>
    </row>
    <row r="1320" spans="1:5" x14ac:dyDescent="0.2">
      <c r="A1320" s="11">
        <v>40126</v>
      </c>
      <c r="B1320">
        <v>280.20471199999997</v>
      </c>
      <c r="D1320" s="11">
        <v>40126</v>
      </c>
      <c r="E1320">
        <v>281.53653000000003</v>
      </c>
    </row>
    <row r="1321" spans="1:5" x14ac:dyDescent="0.2">
      <c r="A1321" s="11">
        <v>40127</v>
      </c>
      <c r="B1321">
        <v>282.321777</v>
      </c>
      <c r="D1321" s="11">
        <v>40127</v>
      </c>
      <c r="E1321">
        <v>283.66366599999998</v>
      </c>
    </row>
    <row r="1322" spans="1:5" x14ac:dyDescent="0.2">
      <c r="A1322" s="11">
        <v>40128</v>
      </c>
      <c r="B1322">
        <v>284.21469100000002</v>
      </c>
      <c r="D1322" s="11">
        <v>40128</v>
      </c>
      <c r="E1322">
        <v>285.56555200000003</v>
      </c>
    </row>
    <row r="1323" spans="1:5" x14ac:dyDescent="0.2">
      <c r="A1323" s="11">
        <v>40129</v>
      </c>
      <c r="B1323">
        <v>282.86474600000003</v>
      </c>
      <c r="D1323" s="11">
        <v>40129</v>
      </c>
      <c r="E1323">
        <v>284.20919800000001</v>
      </c>
    </row>
    <row r="1324" spans="1:5" x14ac:dyDescent="0.2">
      <c r="A1324" s="11">
        <v>40130</v>
      </c>
      <c r="B1324">
        <v>284.956909</v>
      </c>
      <c r="D1324" s="11">
        <v>40130</v>
      </c>
      <c r="E1324">
        <v>286.31130999999999</v>
      </c>
    </row>
    <row r="1325" spans="1:5" x14ac:dyDescent="0.2">
      <c r="A1325" s="11">
        <v>40133</v>
      </c>
      <c r="B1325">
        <v>287.06402600000001</v>
      </c>
      <c r="D1325" s="11">
        <v>40133</v>
      </c>
      <c r="E1325">
        <v>288.42843599999998</v>
      </c>
    </row>
    <row r="1326" spans="1:5" x14ac:dyDescent="0.2">
      <c r="A1326" s="11">
        <v>40134</v>
      </c>
      <c r="B1326">
        <v>287.66674799999998</v>
      </c>
      <c r="D1326" s="11">
        <v>40134</v>
      </c>
      <c r="E1326">
        <v>289.03402699999998</v>
      </c>
    </row>
    <row r="1327" spans="1:5" x14ac:dyDescent="0.2">
      <c r="A1327" s="11">
        <v>40135</v>
      </c>
      <c r="B1327">
        <v>287.24832199999997</v>
      </c>
      <c r="D1327" s="11">
        <v>40135</v>
      </c>
      <c r="E1327">
        <v>288.61361699999998</v>
      </c>
    </row>
    <row r="1328" spans="1:5" x14ac:dyDescent="0.2">
      <c r="A1328" s="11">
        <v>40136</v>
      </c>
      <c r="B1328">
        <v>285.42517099999998</v>
      </c>
      <c r="D1328" s="11">
        <v>40136</v>
      </c>
      <c r="E1328">
        <v>286.781769</v>
      </c>
    </row>
    <row r="1329" spans="1:5" x14ac:dyDescent="0.2">
      <c r="A1329" s="11">
        <v>40137</v>
      </c>
      <c r="B1329">
        <v>283.91580199999999</v>
      </c>
      <c r="D1329" s="11">
        <v>40137</v>
      </c>
      <c r="E1329">
        <v>285.26525900000001</v>
      </c>
    </row>
    <row r="1330" spans="1:5" x14ac:dyDescent="0.2">
      <c r="A1330" s="11">
        <v>40140</v>
      </c>
      <c r="B1330">
        <v>290.08767699999999</v>
      </c>
      <c r="D1330" s="11">
        <v>40140</v>
      </c>
      <c r="E1330">
        <v>291.46646099999998</v>
      </c>
    </row>
    <row r="1331" spans="1:5" x14ac:dyDescent="0.2">
      <c r="A1331" s="11">
        <v>40141</v>
      </c>
      <c r="B1331">
        <v>290.456299</v>
      </c>
      <c r="D1331" s="11">
        <v>40141</v>
      </c>
      <c r="E1331">
        <v>291.83682299999998</v>
      </c>
    </row>
    <row r="1332" spans="1:5" x14ac:dyDescent="0.2">
      <c r="A1332" s="11">
        <v>40142</v>
      </c>
      <c r="B1332">
        <v>291.77633700000001</v>
      </c>
      <c r="D1332" s="11">
        <v>40142</v>
      </c>
      <c r="E1332">
        <v>293.16317700000002</v>
      </c>
    </row>
    <row r="1333" spans="1:5" x14ac:dyDescent="0.2">
      <c r="A1333" s="11">
        <v>40144</v>
      </c>
      <c r="B1333">
        <v>288.79751599999997</v>
      </c>
      <c r="D1333" s="11">
        <v>40144</v>
      </c>
      <c r="E1333">
        <v>290.17016599999999</v>
      </c>
    </row>
    <row r="1334" spans="1:5" x14ac:dyDescent="0.2">
      <c r="A1334" s="11">
        <v>40147</v>
      </c>
      <c r="B1334">
        <v>290.41146900000001</v>
      </c>
      <c r="D1334" s="11">
        <v>40147</v>
      </c>
      <c r="E1334">
        <v>291.79177900000002</v>
      </c>
    </row>
    <row r="1335" spans="1:5" x14ac:dyDescent="0.2">
      <c r="A1335" s="11">
        <v>40148</v>
      </c>
      <c r="B1335">
        <v>293.83364899999998</v>
      </c>
      <c r="D1335" s="11">
        <v>40148</v>
      </c>
      <c r="E1335">
        <v>295.23022500000002</v>
      </c>
    </row>
    <row r="1336" spans="1:5" x14ac:dyDescent="0.2">
      <c r="A1336" s="11">
        <v>40149</v>
      </c>
      <c r="B1336">
        <v>292.658051</v>
      </c>
      <c r="D1336" s="11">
        <v>40149</v>
      </c>
      <c r="E1336">
        <v>294.04904199999999</v>
      </c>
    </row>
    <row r="1337" spans="1:5" x14ac:dyDescent="0.2">
      <c r="A1337" s="11">
        <v>40150</v>
      </c>
      <c r="B1337">
        <v>291.77633700000001</v>
      </c>
      <c r="D1337" s="11">
        <v>40150</v>
      </c>
      <c r="E1337">
        <v>293.16317700000002</v>
      </c>
    </row>
    <row r="1338" spans="1:5" x14ac:dyDescent="0.2">
      <c r="A1338" s="11">
        <v>40151</v>
      </c>
      <c r="B1338">
        <v>291.41271999999998</v>
      </c>
      <c r="D1338" s="11">
        <v>40151</v>
      </c>
      <c r="E1338">
        <v>292.79779100000002</v>
      </c>
    </row>
    <row r="1339" spans="1:5" x14ac:dyDescent="0.2">
      <c r="A1339" s="11">
        <v>40154</v>
      </c>
      <c r="B1339">
        <v>292.030396</v>
      </c>
      <c r="D1339" s="11">
        <v>40154</v>
      </c>
      <c r="E1339">
        <v>293.41842700000001</v>
      </c>
    </row>
    <row r="1340" spans="1:5" x14ac:dyDescent="0.2">
      <c r="A1340" s="11">
        <v>40155</v>
      </c>
      <c r="B1340">
        <v>292.42889400000001</v>
      </c>
      <c r="D1340" s="11">
        <v>40155</v>
      </c>
      <c r="E1340">
        <v>293.81881700000002</v>
      </c>
    </row>
    <row r="1341" spans="1:5" x14ac:dyDescent="0.2">
      <c r="A1341" s="11">
        <v>40156</v>
      </c>
      <c r="B1341">
        <v>293.41021699999999</v>
      </c>
      <c r="D1341" s="11">
        <v>40156</v>
      </c>
      <c r="E1341">
        <v>294.80480999999997</v>
      </c>
    </row>
    <row r="1342" spans="1:5" x14ac:dyDescent="0.2">
      <c r="A1342" s="11">
        <v>40157</v>
      </c>
      <c r="B1342">
        <v>294.645599</v>
      </c>
      <c r="D1342" s="11">
        <v>40157</v>
      </c>
      <c r="E1342">
        <v>296.04605099999998</v>
      </c>
    </row>
    <row r="1343" spans="1:5" x14ac:dyDescent="0.2">
      <c r="A1343" s="11">
        <v>40158</v>
      </c>
      <c r="B1343">
        <v>294.15243500000003</v>
      </c>
      <c r="D1343" s="11">
        <v>40158</v>
      </c>
      <c r="E1343">
        <v>295.55053700000002</v>
      </c>
    </row>
    <row r="1344" spans="1:5" x14ac:dyDescent="0.2">
      <c r="A1344" s="11">
        <v>40161</v>
      </c>
      <c r="B1344">
        <v>296.75268599999998</v>
      </c>
      <c r="D1344" s="11">
        <v>40161</v>
      </c>
      <c r="E1344">
        <v>298.16317700000002</v>
      </c>
    </row>
    <row r="1345" spans="1:6" x14ac:dyDescent="0.2">
      <c r="A1345" s="11">
        <v>40162</v>
      </c>
      <c r="B1345">
        <v>295.46252399999997</v>
      </c>
      <c r="D1345" s="11">
        <v>40162</v>
      </c>
      <c r="E1345">
        <v>296.86685199999999</v>
      </c>
    </row>
    <row r="1346" spans="1:6" x14ac:dyDescent="0.2">
      <c r="A1346" s="11">
        <v>40163</v>
      </c>
      <c r="B1346">
        <v>297.76391599999999</v>
      </c>
      <c r="D1346" s="11">
        <v>40163</v>
      </c>
      <c r="E1346">
        <v>299.179169</v>
      </c>
    </row>
    <row r="1347" spans="1:6" x14ac:dyDescent="0.2">
      <c r="A1347" s="11">
        <v>40164</v>
      </c>
      <c r="B1347">
        <v>295.86105300000003</v>
      </c>
      <c r="D1347" s="11">
        <v>40164</v>
      </c>
      <c r="E1347">
        <v>297.26727299999999</v>
      </c>
    </row>
    <row r="1348" spans="1:6" x14ac:dyDescent="0.2">
      <c r="A1348" s="11">
        <v>40165</v>
      </c>
      <c r="B1348">
        <v>297.096405</v>
      </c>
      <c r="D1348" s="11">
        <v>40165</v>
      </c>
      <c r="E1348">
        <v>298.50851399999999</v>
      </c>
    </row>
    <row r="1349" spans="1:6" x14ac:dyDescent="0.2">
      <c r="A1349" s="11">
        <v>40168</v>
      </c>
      <c r="B1349">
        <v>298.22219799999999</v>
      </c>
      <c r="D1349" s="11">
        <v>40168</v>
      </c>
      <c r="E1349">
        <v>299.63964800000002</v>
      </c>
    </row>
    <row r="1350" spans="1:6" x14ac:dyDescent="0.2">
      <c r="A1350" s="11">
        <v>40169</v>
      </c>
      <c r="B1350">
        <v>299.43762199999998</v>
      </c>
      <c r="D1350" s="11">
        <v>40169</v>
      </c>
      <c r="E1350">
        <v>300.86086999999998</v>
      </c>
    </row>
    <row r="1351" spans="1:6" x14ac:dyDescent="0.2">
      <c r="A1351" s="11">
        <v>40170</v>
      </c>
      <c r="B1351">
        <v>304.69790599999999</v>
      </c>
      <c r="D1351" s="11">
        <v>40170</v>
      </c>
      <c r="E1351">
        <v>306.14614899999998</v>
      </c>
    </row>
    <row r="1352" spans="1:6" x14ac:dyDescent="0.2">
      <c r="A1352" s="11">
        <v>40171</v>
      </c>
      <c r="B1352">
        <v>308.08523600000001</v>
      </c>
      <c r="D1352" s="11">
        <v>40171</v>
      </c>
      <c r="E1352">
        <v>309.54956099999998</v>
      </c>
    </row>
    <row r="1353" spans="1:6" x14ac:dyDescent="0.2">
      <c r="A1353" s="11">
        <v>40175</v>
      </c>
      <c r="B1353">
        <v>310.27203400000002</v>
      </c>
      <c r="D1353" s="11">
        <v>40175</v>
      </c>
      <c r="E1353">
        <v>311.746735</v>
      </c>
    </row>
    <row r="1354" spans="1:6" x14ac:dyDescent="0.2">
      <c r="A1354" s="11">
        <v>40176</v>
      </c>
      <c r="B1354">
        <v>308.54351800000001</v>
      </c>
      <c r="D1354" s="11">
        <v>40176</v>
      </c>
      <c r="E1354">
        <v>310.01001000000002</v>
      </c>
    </row>
    <row r="1355" spans="1:6" x14ac:dyDescent="0.2">
      <c r="A1355" s="11">
        <v>40177</v>
      </c>
      <c r="B1355">
        <v>310.202271</v>
      </c>
      <c r="D1355" s="11">
        <v>40177</v>
      </c>
      <c r="E1355">
        <v>311.67666600000001</v>
      </c>
    </row>
    <row r="1356" spans="1:6" x14ac:dyDescent="0.2">
      <c r="A1356" s="23">
        <v>40178</v>
      </c>
      <c r="B1356" s="17">
        <v>308.83242799999999</v>
      </c>
      <c r="C1356" s="17"/>
      <c r="D1356" s="23">
        <v>40178</v>
      </c>
      <c r="E1356" s="17">
        <v>310.30029300000001</v>
      </c>
      <c r="F1356" t="s">
        <v>84</v>
      </c>
    </row>
    <row r="1357" spans="1:6" x14ac:dyDescent="0.2">
      <c r="A1357" s="11">
        <v>40182</v>
      </c>
      <c r="B1357">
        <v>312.20477299999999</v>
      </c>
      <c r="D1357" s="11">
        <v>40182</v>
      </c>
      <c r="E1357">
        <v>313.68869000000001</v>
      </c>
    </row>
    <row r="1358" spans="1:6" x14ac:dyDescent="0.2">
      <c r="A1358" s="11">
        <v>40183</v>
      </c>
      <c r="B1358">
        <v>310.829926</v>
      </c>
      <c r="D1358" s="11">
        <v>40183</v>
      </c>
      <c r="E1358">
        <v>312.30731200000002</v>
      </c>
    </row>
    <row r="1359" spans="1:6" x14ac:dyDescent="0.2">
      <c r="A1359" s="11">
        <v>40184</v>
      </c>
      <c r="B1359">
        <v>302.99429300000003</v>
      </c>
      <c r="D1359" s="11">
        <v>40184</v>
      </c>
      <c r="E1359">
        <v>304.43444799999997</v>
      </c>
    </row>
    <row r="1360" spans="1:6" x14ac:dyDescent="0.2">
      <c r="A1360" s="11">
        <v>40185</v>
      </c>
      <c r="B1360">
        <v>295.94073500000002</v>
      </c>
      <c r="D1360" s="11">
        <v>40185</v>
      </c>
      <c r="E1360">
        <v>297.347351</v>
      </c>
    </row>
    <row r="1361" spans="1:5" x14ac:dyDescent="0.2">
      <c r="A1361" s="11">
        <v>40186</v>
      </c>
      <c r="B1361">
        <v>299.88595600000002</v>
      </c>
      <c r="D1361" s="11">
        <v>40186</v>
      </c>
      <c r="E1361">
        <v>301.31130999999999</v>
      </c>
    </row>
    <row r="1362" spans="1:5" x14ac:dyDescent="0.2">
      <c r="A1362" s="11">
        <v>40189</v>
      </c>
      <c r="B1362">
        <v>299.43264799999997</v>
      </c>
      <c r="D1362" s="11">
        <v>40189</v>
      </c>
      <c r="E1362">
        <v>300.85586499999999</v>
      </c>
    </row>
    <row r="1363" spans="1:5" x14ac:dyDescent="0.2">
      <c r="A1363" s="11">
        <v>40190</v>
      </c>
      <c r="B1363">
        <v>294.13751200000002</v>
      </c>
      <c r="D1363" s="11">
        <v>40190</v>
      </c>
      <c r="E1363">
        <v>295.53552200000001</v>
      </c>
    </row>
    <row r="1364" spans="1:5" x14ac:dyDescent="0.2">
      <c r="A1364" s="11">
        <v>40191</v>
      </c>
      <c r="B1364">
        <v>292.44882200000001</v>
      </c>
      <c r="D1364" s="11">
        <v>40191</v>
      </c>
      <c r="E1364">
        <v>293.83883700000001</v>
      </c>
    </row>
    <row r="1365" spans="1:5" x14ac:dyDescent="0.2">
      <c r="A1365" s="11">
        <v>40192</v>
      </c>
      <c r="B1365">
        <v>293.823669</v>
      </c>
      <c r="D1365" s="11">
        <v>40192</v>
      </c>
      <c r="E1365">
        <v>295.220215</v>
      </c>
    </row>
    <row r="1366" spans="1:5" x14ac:dyDescent="0.2">
      <c r="A1366" s="11">
        <v>40193</v>
      </c>
      <c r="B1366">
        <v>288.91705300000001</v>
      </c>
      <c r="D1366" s="11">
        <v>40193</v>
      </c>
      <c r="E1366">
        <v>290.29028299999999</v>
      </c>
    </row>
    <row r="1367" spans="1:5" x14ac:dyDescent="0.2">
      <c r="A1367" s="11">
        <v>40197</v>
      </c>
      <c r="B1367">
        <v>292.71283</v>
      </c>
      <c r="D1367" s="11">
        <v>40197</v>
      </c>
      <c r="E1367">
        <v>294.10409499999997</v>
      </c>
    </row>
    <row r="1368" spans="1:5" x14ac:dyDescent="0.2">
      <c r="A1368" s="11">
        <v>40198</v>
      </c>
      <c r="B1368">
        <v>289.121307</v>
      </c>
      <c r="D1368" s="11">
        <v>40198</v>
      </c>
      <c r="E1368">
        <v>290.49548299999998</v>
      </c>
    </row>
    <row r="1369" spans="1:5" x14ac:dyDescent="0.2">
      <c r="A1369" s="11">
        <v>40199</v>
      </c>
      <c r="B1369">
        <v>290.40148900000003</v>
      </c>
      <c r="D1369" s="11">
        <v>40199</v>
      </c>
      <c r="E1369">
        <v>291.781769</v>
      </c>
    </row>
    <row r="1370" spans="1:5" x14ac:dyDescent="0.2">
      <c r="A1370" s="11">
        <v>40200</v>
      </c>
      <c r="B1370">
        <v>273.97805799999998</v>
      </c>
      <c r="D1370" s="11">
        <v>40200</v>
      </c>
      <c r="E1370">
        <v>275.28027300000002</v>
      </c>
    </row>
    <row r="1371" spans="1:5" x14ac:dyDescent="0.2">
      <c r="A1371" s="11">
        <v>40203</v>
      </c>
      <c r="B1371">
        <v>268.99176</v>
      </c>
      <c r="D1371" s="11">
        <v>40203</v>
      </c>
      <c r="E1371">
        <v>270.270264</v>
      </c>
    </row>
    <row r="1372" spans="1:5" x14ac:dyDescent="0.2">
      <c r="A1372" s="11">
        <v>40204</v>
      </c>
      <c r="B1372">
        <v>270.19723499999998</v>
      </c>
      <c r="D1372" s="11">
        <v>40204</v>
      </c>
      <c r="E1372">
        <v>271.48147599999999</v>
      </c>
    </row>
    <row r="1373" spans="1:5" x14ac:dyDescent="0.2">
      <c r="A1373" s="11">
        <v>40205</v>
      </c>
      <c r="B1373">
        <v>270.03784200000001</v>
      </c>
      <c r="D1373" s="11">
        <v>40205</v>
      </c>
      <c r="E1373">
        <v>271.32132000000001</v>
      </c>
    </row>
    <row r="1374" spans="1:5" x14ac:dyDescent="0.2">
      <c r="A1374" s="11">
        <v>40206</v>
      </c>
      <c r="B1374">
        <v>266.1474</v>
      </c>
      <c r="D1374" s="11">
        <v>40206</v>
      </c>
      <c r="E1374">
        <v>267.41241500000001</v>
      </c>
    </row>
    <row r="1375" spans="1:5" x14ac:dyDescent="0.2">
      <c r="A1375" s="11">
        <v>40207</v>
      </c>
      <c r="B1375">
        <v>263.98052999999999</v>
      </c>
      <c r="D1375" s="11">
        <v>40207</v>
      </c>
      <c r="E1375">
        <v>265.235229</v>
      </c>
    </row>
    <row r="1376" spans="1:5" x14ac:dyDescent="0.2">
      <c r="A1376" s="11">
        <v>40210</v>
      </c>
      <c r="B1376">
        <v>265.514771</v>
      </c>
      <c r="D1376" s="11">
        <v>40210</v>
      </c>
      <c r="E1376">
        <v>266.77676400000001</v>
      </c>
    </row>
    <row r="1377" spans="1:5" x14ac:dyDescent="0.2">
      <c r="A1377" s="11">
        <v>40211</v>
      </c>
      <c r="B1377">
        <v>264.56832900000001</v>
      </c>
      <c r="D1377" s="11">
        <v>40211</v>
      </c>
      <c r="E1377">
        <v>265.82583599999998</v>
      </c>
    </row>
    <row r="1378" spans="1:5" x14ac:dyDescent="0.2">
      <c r="A1378" s="11">
        <v>40212</v>
      </c>
      <c r="B1378">
        <v>269.40020800000002</v>
      </c>
      <c r="D1378" s="11">
        <v>40212</v>
      </c>
      <c r="E1378">
        <v>270.68069500000001</v>
      </c>
    </row>
    <row r="1379" spans="1:5" x14ac:dyDescent="0.2">
      <c r="A1379" s="11">
        <v>40213</v>
      </c>
      <c r="B1379">
        <v>262.40643299999999</v>
      </c>
      <c r="D1379" s="11">
        <v>40213</v>
      </c>
      <c r="E1379">
        <v>263.65365600000001</v>
      </c>
    </row>
    <row r="1380" spans="1:5" x14ac:dyDescent="0.2">
      <c r="A1380" s="11">
        <v>40214</v>
      </c>
      <c r="B1380">
        <v>264.65301499999998</v>
      </c>
      <c r="D1380" s="11">
        <v>40214</v>
      </c>
      <c r="E1380">
        <v>265.91091899999998</v>
      </c>
    </row>
    <row r="1381" spans="1:5" x14ac:dyDescent="0.2">
      <c r="A1381" s="11">
        <v>40217</v>
      </c>
      <c r="B1381">
        <v>265.73895299999998</v>
      </c>
      <c r="D1381" s="11">
        <v>40217</v>
      </c>
      <c r="E1381">
        <v>267.00201399999997</v>
      </c>
    </row>
    <row r="1382" spans="1:5" x14ac:dyDescent="0.2">
      <c r="A1382" s="11">
        <v>40218</v>
      </c>
      <c r="B1382">
        <v>267.218414</v>
      </c>
      <c r="D1382" s="11">
        <v>40218</v>
      </c>
      <c r="E1382">
        <v>268.488495</v>
      </c>
    </row>
    <row r="1383" spans="1:5" x14ac:dyDescent="0.2">
      <c r="A1383" s="11">
        <v>40219</v>
      </c>
      <c r="B1383">
        <v>266.22711199999998</v>
      </c>
      <c r="D1383" s="11">
        <v>40219</v>
      </c>
      <c r="E1383">
        <v>267.49249300000002</v>
      </c>
    </row>
    <row r="1384" spans="1:5" x14ac:dyDescent="0.2">
      <c r="A1384" s="11">
        <v>40220</v>
      </c>
      <c r="B1384">
        <v>267.198486</v>
      </c>
      <c r="D1384" s="11">
        <v>40220</v>
      </c>
      <c r="E1384">
        <v>268.46847500000001</v>
      </c>
    </row>
    <row r="1385" spans="1:5" x14ac:dyDescent="0.2">
      <c r="A1385" s="11">
        <v>40221</v>
      </c>
      <c r="B1385">
        <v>265.56460600000003</v>
      </c>
      <c r="D1385" s="11">
        <v>40221</v>
      </c>
      <c r="E1385">
        <v>266.82681300000002</v>
      </c>
    </row>
    <row r="1386" spans="1:5" x14ac:dyDescent="0.2">
      <c r="A1386" s="11">
        <v>40225</v>
      </c>
      <c r="B1386">
        <v>269.63931300000002</v>
      </c>
      <c r="D1386" s="11">
        <v>40225</v>
      </c>
      <c r="E1386">
        <v>270.920929</v>
      </c>
    </row>
    <row r="1387" spans="1:5" x14ac:dyDescent="0.2">
      <c r="A1387" s="11">
        <v>40226</v>
      </c>
      <c r="B1387">
        <v>268.100098</v>
      </c>
      <c r="D1387" s="11">
        <v>40226</v>
      </c>
      <c r="E1387">
        <v>269.37435900000003</v>
      </c>
    </row>
    <row r="1388" spans="1:5" x14ac:dyDescent="0.2">
      <c r="A1388" s="11">
        <v>40227</v>
      </c>
      <c r="B1388">
        <v>270.59573399999999</v>
      </c>
      <c r="D1388" s="11">
        <v>40227</v>
      </c>
      <c r="E1388">
        <v>271.88189699999998</v>
      </c>
    </row>
    <row r="1389" spans="1:5" x14ac:dyDescent="0.2">
      <c r="A1389" s="11">
        <v>40228</v>
      </c>
      <c r="B1389">
        <v>269.37033100000002</v>
      </c>
      <c r="D1389" s="11">
        <v>40228</v>
      </c>
      <c r="E1389">
        <v>270.650665</v>
      </c>
    </row>
    <row r="1390" spans="1:5" x14ac:dyDescent="0.2">
      <c r="A1390" s="11">
        <v>40231</v>
      </c>
      <c r="B1390">
        <v>270.38653599999998</v>
      </c>
      <c r="D1390" s="11">
        <v>40231</v>
      </c>
      <c r="E1390">
        <v>271.67166099999997</v>
      </c>
    </row>
    <row r="1391" spans="1:5" x14ac:dyDescent="0.2">
      <c r="A1391" s="11">
        <v>40232</v>
      </c>
      <c r="B1391">
        <v>266.53595000000001</v>
      </c>
      <c r="D1391" s="11">
        <v>40232</v>
      </c>
      <c r="E1391">
        <v>267.802795</v>
      </c>
    </row>
    <row r="1392" spans="1:5" x14ac:dyDescent="0.2">
      <c r="A1392" s="11">
        <v>40233</v>
      </c>
      <c r="B1392">
        <v>264.74267600000002</v>
      </c>
      <c r="D1392" s="11">
        <v>40233</v>
      </c>
      <c r="E1392">
        <v>266.00100700000002</v>
      </c>
    </row>
    <row r="1393" spans="1:5" x14ac:dyDescent="0.2">
      <c r="A1393" s="11">
        <v>40234</v>
      </c>
      <c r="B1393">
        <v>262.23208599999998</v>
      </c>
      <c r="D1393" s="11">
        <v>40234</v>
      </c>
      <c r="E1393">
        <v>263.47848499999998</v>
      </c>
    </row>
    <row r="1394" spans="1:5" x14ac:dyDescent="0.2">
      <c r="A1394" s="11">
        <v>40235</v>
      </c>
      <c r="B1394">
        <v>262.41641199999998</v>
      </c>
      <c r="D1394" s="11">
        <v>40235</v>
      </c>
      <c r="E1394">
        <v>263.66366599999998</v>
      </c>
    </row>
    <row r="1395" spans="1:5" x14ac:dyDescent="0.2">
      <c r="A1395" s="11">
        <v>40238</v>
      </c>
      <c r="B1395">
        <v>265.35040300000003</v>
      </c>
      <c r="D1395" s="11">
        <v>40238</v>
      </c>
      <c r="E1395">
        <v>266.611603</v>
      </c>
    </row>
    <row r="1396" spans="1:5" x14ac:dyDescent="0.2">
      <c r="A1396" s="11">
        <v>40239</v>
      </c>
      <c r="B1396">
        <v>269.51977499999998</v>
      </c>
      <c r="D1396" s="11">
        <v>40239</v>
      </c>
      <c r="E1396">
        <v>270.80081200000001</v>
      </c>
    </row>
    <row r="1397" spans="1:5" x14ac:dyDescent="0.2">
      <c r="A1397" s="11">
        <v>40240</v>
      </c>
      <c r="B1397">
        <v>271.64181500000001</v>
      </c>
      <c r="D1397" s="11">
        <v>40240</v>
      </c>
      <c r="E1397">
        <v>272.93292200000002</v>
      </c>
    </row>
    <row r="1398" spans="1:5" x14ac:dyDescent="0.2">
      <c r="A1398" s="11">
        <v>40241</v>
      </c>
      <c r="B1398">
        <v>276.25952100000001</v>
      </c>
      <c r="D1398" s="11">
        <v>40241</v>
      </c>
      <c r="E1398">
        <v>277.57257099999998</v>
      </c>
    </row>
    <row r="1399" spans="1:5" x14ac:dyDescent="0.2">
      <c r="A1399" s="11">
        <v>40242</v>
      </c>
      <c r="B1399">
        <v>281.05154399999998</v>
      </c>
      <c r="D1399" s="11">
        <v>40242</v>
      </c>
      <c r="E1399">
        <v>282.38738999999998</v>
      </c>
    </row>
    <row r="1400" spans="1:5" x14ac:dyDescent="0.2">
      <c r="A1400" s="11">
        <v>40245</v>
      </c>
      <c r="B1400">
        <v>280.18978900000002</v>
      </c>
      <c r="D1400" s="11">
        <v>40245</v>
      </c>
      <c r="E1400">
        <v>281.52151500000002</v>
      </c>
    </row>
    <row r="1401" spans="1:5" x14ac:dyDescent="0.2">
      <c r="A1401" s="11">
        <v>40246</v>
      </c>
      <c r="B1401">
        <v>279.04904199999999</v>
      </c>
      <c r="D1401" s="11">
        <v>40246</v>
      </c>
      <c r="E1401">
        <v>280.37536599999999</v>
      </c>
    </row>
    <row r="1402" spans="1:5" x14ac:dyDescent="0.2">
      <c r="A1402" s="11">
        <v>40247</v>
      </c>
      <c r="B1402">
        <v>287.14868200000001</v>
      </c>
      <c r="D1402" s="11">
        <v>40247</v>
      </c>
      <c r="E1402">
        <v>288.51351899999997</v>
      </c>
    </row>
    <row r="1403" spans="1:5" x14ac:dyDescent="0.2">
      <c r="A1403" s="11">
        <v>40248</v>
      </c>
      <c r="B1403">
        <v>289.48492399999998</v>
      </c>
      <c r="D1403" s="11">
        <v>40248</v>
      </c>
      <c r="E1403">
        <v>290.86086999999998</v>
      </c>
    </row>
    <row r="1404" spans="1:5" x14ac:dyDescent="0.2">
      <c r="A1404" s="11">
        <v>40249</v>
      </c>
      <c r="B1404">
        <v>288.687927</v>
      </c>
      <c r="D1404" s="11">
        <v>40249</v>
      </c>
      <c r="E1404">
        <v>290.06005900000002</v>
      </c>
    </row>
    <row r="1405" spans="1:5" x14ac:dyDescent="0.2">
      <c r="A1405" s="11">
        <v>40252</v>
      </c>
      <c r="B1405">
        <v>280.53848299999999</v>
      </c>
      <c r="D1405" s="11">
        <v>40252</v>
      </c>
      <c r="E1405">
        <v>281.87185699999998</v>
      </c>
    </row>
    <row r="1406" spans="1:5" x14ac:dyDescent="0.2">
      <c r="A1406" s="11">
        <v>40253</v>
      </c>
      <c r="B1406">
        <v>281.54470800000001</v>
      </c>
      <c r="D1406" s="11">
        <v>40253</v>
      </c>
      <c r="E1406">
        <v>282.88287400000002</v>
      </c>
    </row>
    <row r="1407" spans="1:5" x14ac:dyDescent="0.2">
      <c r="A1407" s="11">
        <v>40254</v>
      </c>
      <c r="B1407">
        <v>281.72403000000003</v>
      </c>
      <c r="D1407" s="11">
        <v>40254</v>
      </c>
      <c r="E1407">
        <v>283.06304899999998</v>
      </c>
    </row>
    <row r="1408" spans="1:5" x14ac:dyDescent="0.2">
      <c r="A1408" s="11">
        <v>40255</v>
      </c>
      <c r="B1408">
        <v>282.14245599999998</v>
      </c>
      <c r="D1408" s="11">
        <v>40255</v>
      </c>
      <c r="E1408">
        <v>283.48349000000002</v>
      </c>
    </row>
    <row r="1409" spans="1:5" x14ac:dyDescent="0.2">
      <c r="A1409" s="11">
        <v>40256</v>
      </c>
      <c r="B1409">
        <v>278.954407</v>
      </c>
      <c r="D1409" s="11">
        <v>40256</v>
      </c>
      <c r="E1409">
        <v>280.28027300000002</v>
      </c>
    </row>
    <row r="1410" spans="1:5" x14ac:dyDescent="0.2">
      <c r="A1410" s="11">
        <v>40259</v>
      </c>
      <c r="B1410">
        <v>277.70907599999998</v>
      </c>
      <c r="D1410" s="11">
        <v>40259</v>
      </c>
      <c r="E1410">
        <v>279.029022</v>
      </c>
    </row>
    <row r="1411" spans="1:5" x14ac:dyDescent="0.2">
      <c r="A1411" s="11">
        <v>40260</v>
      </c>
      <c r="B1411">
        <v>273.47494499999999</v>
      </c>
      <c r="D1411" s="11">
        <v>40260</v>
      </c>
      <c r="E1411">
        <v>274.77478000000002</v>
      </c>
    </row>
    <row r="1412" spans="1:5" x14ac:dyDescent="0.2">
      <c r="A1412" s="11">
        <v>40261</v>
      </c>
      <c r="B1412">
        <v>277.62439000000001</v>
      </c>
      <c r="D1412" s="11">
        <v>40261</v>
      </c>
      <c r="E1412">
        <v>278.943939</v>
      </c>
    </row>
    <row r="1413" spans="1:5" x14ac:dyDescent="0.2">
      <c r="A1413" s="11">
        <v>40262</v>
      </c>
      <c r="B1413">
        <v>280.38903800000003</v>
      </c>
      <c r="D1413" s="11">
        <v>40262</v>
      </c>
      <c r="E1413">
        <v>281.72170999999997</v>
      </c>
    </row>
    <row r="1414" spans="1:5" x14ac:dyDescent="0.2">
      <c r="A1414" s="11">
        <v>40263</v>
      </c>
      <c r="B1414">
        <v>280.29440299999999</v>
      </c>
      <c r="D1414" s="11">
        <v>40263</v>
      </c>
      <c r="E1414">
        <v>281.62661700000001</v>
      </c>
    </row>
    <row r="1415" spans="1:5" x14ac:dyDescent="0.2">
      <c r="A1415" s="11">
        <v>40266</v>
      </c>
      <c r="B1415">
        <v>280.17483499999997</v>
      </c>
      <c r="D1415" s="11">
        <v>40266</v>
      </c>
      <c r="E1415">
        <v>281.50650000000002</v>
      </c>
    </row>
    <row r="1416" spans="1:5" x14ac:dyDescent="0.2">
      <c r="A1416" s="11">
        <v>40267</v>
      </c>
      <c r="B1416">
        <v>282.296875</v>
      </c>
      <c r="D1416" s="11">
        <v>40267</v>
      </c>
      <c r="E1416">
        <v>283.63864100000001</v>
      </c>
    </row>
    <row r="1417" spans="1:5" x14ac:dyDescent="0.2">
      <c r="A1417" s="11">
        <v>40268</v>
      </c>
      <c r="B1417">
        <v>282.50112899999999</v>
      </c>
      <c r="D1417" s="11">
        <v>40268</v>
      </c>
      <c r="E1417">
        <v>283.843842</v>
      </c>
    </row>
    <row r="1418" spans="1:5" x14ac:dyDescent="0.2">
      <c r="A1418" s="11">
        <v>40269</v>
      </c>
      <c r="B1418">
        <v>283.33798200000001</v>
      </c>
      <c r="D1418" s="11">
        <v>40269</v>
      </c>
      <c r="E1418">
        <v>284.68469199999998</v>
      </c>
    </row>
    <row r="1419" spans="1:5" x14ac:dyDescent="0.2">
      <c r="A1419" s="11">
        <v>40273</v>
      </c>
      <c r="B1419">
        <v>284.43884300000002</v>
      </c>
      <c r="D1419" s="11">
        <v>40273</v>
      </c>
      <c r="E1419">
        <v>285.79080199999999</v>
      </c>
    </row>
    <row r="1420" spans="1:5" x14ac:dyDescent="0.2">
      <c r="A1420" s="11">
        <v>40274</v>
      </c>
      <c r="B1420">
        <v>283.04907200000002</v>
      </c>
      <c r="D1420" s="11">
        <v>40274</v>
      </c>
      <c r="E1420">
        <v>284.394409</v>
      </c>
    </row>
    <row r="1421" spans="1:5" x14ac:dyDescent="0.2">
      <c r="A1421" s="11">
        <v>40275</v>
      </c>
      <c r="B1421">
        <v>280.717804</v>
      </c>
      <c r="D1421" s="11">
        <v>40275</v>
      </c>
      <c r="E1421">
        <v>282.05206299999998</v>
      </c>
    </row>
    <row r="1422" spans="1:5" x14ac:dyDescent="0.2">
      <c r="A1422" s="11">
        <v>40276</v>
      </c>
      <c r="B1422">
        <v>282.68542500000001</v>
      </c>
      <c r="D1422" s="11">
        <v>40276</v>
      </c>
      <c r="E1422">
        <v>284.029022</v>
      </c>
    </row>
    <row r="1423" spans="1:5" x14ac:dyDescent="0.2">
      <c r="A1423" s="11">
        <v>40277</v>
      </c>
      <c r="B1423">
        <v>282.052795</v>
      </c>
      <c r="D1423" s="11">
        <v>40277</v>
      </c>
      <c r="E1423">
        <v>283.39340199999998</v>
      </c>
    </row>
    <row r="1424" spans="1:5" x14ac:dyDescent="0.2">
      <c r="A1424" s="11">
        <v>40280</v>
      </c>
      <c r="B1424">
        <v>285.29565400000001</v>
      </c>
      <c r="D1424" s="11">
        <v>40280</v>
      </c>
      <c r="E1424">
        <v>286.65164199999998</v>
      </c>
    </row>
    <row r="1425" spans="1:5" x14ac:dyDescent="0.2">
      <c r="A1425" s="11">
        <v>40281</v>
      </c>
      <c r="B1425">
        <v>292.28942899999998</v>
      </c>
      <c r="D1425" s="11">
        <v>40281</v>
      </c>
      <c r="E1425">
        <v>293.67867999999999</v>
      </c>
    </row>
    <row r="1426" spans="1:5" x14ac:dyDescent="0.2">
      <c r="A1426" s="11">
        <v>40282</v>
      </c>
      <c r="B1426">
        <v>293.40026899999998</v>
      </c>
      <c r="D1426" s="11">
        <v>40282</v>
      </c>
      <c r="E1426">
        <v>294.79480000000001</v>
      </c>
    </row>
    <row r="1427" spans="1:5" x14ac:dyDescent="0.2">
      <c r="A1427" s="11">
        <v>40283</v>
      </c>
      <c r="B1427">
        <v>296.53851300000002</v>
      </c>
      <c r="D1427" s="11">
        <v>40283</v>
      </c>
      <c r="E1427">
        <v>297.94793700000002</v>
      </c>
    </row>
    <row r="1428" spans="1:5" x14ac:dyDescent="0.2">
      <c r="A1428" s="11">
        <v>40284</v>
      </c>
      <c r="B1428">
        <v>274.04779100000002</v>
      </c>
      <c r="D1428" s="11">
        <v>40284</v>
      </c>
      <c r="E1428">
        <v>275.35034200000001</v>
      </c>
    </row>
    <row r="1429" spans="1:5" x14ac:dyDescent="0.2">
      <c r="A1429" s="11">
        <v>40287</v>
      </c>
      <c r="B1429">
        <v>274.02288800000002</v>
      </c>
      <c r="D1429" s="11">
        <v>40287</v>
      </c>
      <c r="E1429">
        <v>275.32531699999998</v>
      </c>
    </row>
    <row r="1430" spans="1:5" x14ac:dyDescent="0.2">
      <c r="A1430" s="11">
        <v>40288</v>
      </c>
      <c r="B1430">
        <v>276.48367300000001</v>
      </c>
      <c r="D1430" s="11">
        <v>40288</v>
      </c>
      <c r="E1430">
        <v>277.79779100000002</v>
      </c>
    </row>
    <row r="1431" spans="1:5" x14ac:dyDescent="0.2">
      <c r="A1431" s="11">
        <v>40289</v>
      </c>
      <c r="B1431">
        <v>276.11505099999999</v>
      </c>
      <c r="D1431" s="11">
        <v>40289</v>
      </c>
      <c r="E1431">
        <v>277.42742900000002</v>
      </c>
    </row>
    <row r="1432" spans="1:5" x14ac:dyDescent="0.2">
      <c r="A1432" s="11">
        <v>40290</v>
      </c>
      <c r="B1432">
        <v>272.50857500000001</v>
      </c>
      <c r="D1432" s="11">
        <v>40290</v>
      </c>
      <c r="E1432">
        <v>273.80380200000002</v>
      </c>
    </row>
    <row r="1433" spans="1:5" x14ac:dyDescent="0.2">
      <c r="A1433" s="11">
        <v>40291</v>
      </c>
      <c r="B1433">
        <v>271.47744799999998</v>
      </c>
      <c r="D1433" s="11">
        <v>40291</v>
      </c>
      <c r="E1433">
        <v>272.76776100000001</v>
      </c>
    </row>
    <row r="1434" spans="1:5" x14ac:dyDescent="0.2">
      <c r="A1434" s="11">
        <v>40294</v>
      </c>
      <c r="B1434">
        <v>264.82736199999999</v>
      </c>
      <c r="D1434" s="11">
        <v>40294</v>
      </c>
      <c r="E1434">
        <v>266.08609000000001</v>
      </c>
    </row>
    <row r="1435" spans="1:5" x14ac:dyDescent="0.2">
      <c r="A1435" s="11">
        <v>40295</v>
      </c>
      <c r="B1435">
        <v>263.54217499999999</v>
      </c>
      <c r="D1435" s="11">
        <v>40295</v>
      </c>
      <c r="E1435">
        <v>264.79480000000001</v>
      </c>
    </row>
    <row r="1436" spans="1:5" x14ac:dyDescent="0.2">
      <c r="A1436" s="11">
        <v>40296</v>
      </c>
      <c r="B1436">
        <v>263.60693400000002</v>
      </c>
      <c r="D1436" s="11">
        <v>40296</v>
      </c>
      <c r="E1436">
        <v>264.85986300000002</v>
      </c>
    </row>
    <row r="1437" spans="1:5" x14ac:dyDescent="0.2">
      <c r="A1437" s="11">
        <v>40297</v>
      </c>
      <c r="B1437">
        <v>265.00668300000001</v>
      </c>
      <c r="D1437" s="11">
        <v>40297</v>
      </c>
      <c r="E1437">
        <v>266.26626599999997</v>
      </c>
    </row>
    <row r="1438" spans="1:5" x14ac:dyDescent="0.2">
      <c r="A1438" s="11">
        <v>40298</v>
      </c>
      <c r="B1438">
        <v>261.86843900000002</v>
      </c>
      <c r="D1438" s="11">
        <v>40298</v>
      </c>
      <c r="E1438">
        <v>263.11309799999998</v>
      </c>
    </row>
    <row r="1439" spans="1:5" x14ac:dyDescent="0.2">
      <c r="A1439" s="11">
        <v>40301</v>
      </c>
      <c r="B1439">
        <v>264.30929600000002</v>
      </c>
      <c r="D1439" s="11">
        <v>40301</v>
      </c>
      <c r="E1439">
        <v>265.56555200000003</v>
      </c>
    </row>
    <row r="1440" spans="1:5" x14ac:dyDescent="0.2">
      <c r="A1440" s="11">
        <v>40302</v>
      </c>
      <c r="B1440">
        <v>252.23954800000001</v>
      </c>
      <c r="D1440" s="11">
        <v>40302</v>
      </c>
      <c r="E1440">
        <v>253.438446</v>
      </c>
    </row>
    <row r="1441" spans="1:5" x14ac:dyDescent="0.2">
      <c r="A1441" s="11">
        <v>40303</v>
      </c>
      <c r="B1441">
        <v>253.92820699999999</v>
      </c>
      <c r="D1441" s="11">
        <v>40303</v>
      </c>
      <c r="E1441">
        <v>255.135132</v>
      </c>
    </row>
    <row r="1442" spans="1:5" x14ac:dyDescent="0.2">
      <c r="A1442" s="11">
        <v>40304</v>
      </c>
      <c r="B1442">
        <v>248.40391500000001</v>
      </c>
      <c r="D1442" s="11">
        <v>40304</v>
      </c>
      <c r="E1442">
        <v>249.58457899999999</v>
      </c>
    </row>
    <row r="1443" spans="1:5" x14ac:dyDescent="0.2">
      <c r="A1443" s="11">
        <v>40305</v>
      </c>
      <c r="B1443">
        <v>245.64924600000001</v>
      </c>
      <c r="D1443" s="11">
        <v>40305</v>
      </c>
      <c r="E1443">
        <v>246.81681800000001</v>
      </c>
    </row>
    <row r="1444" spans="1:5" x14ac:dyDescent="0.2">
      <c r="A1444" s="11">
        <v>40308</v>
      </c>
      <c r="B1444">
        <v>259.85101300000002</v>
      </c>
      <c r="D1444" s="11">
        <v>40308</v>
      </c>
      <c r="E1444">
        <v>261.08609000000001</v>
      </c>
    </row>
    <row r="1445" spans="1:5" x14ac:dyDescent="0.2">
      <c r="A1445" s="11">
        <v>40309</v>
      </c>
      <c r="B1445">
        <v>253.57453899999999</v>
      </c>
      <c r="D1445" s="11">
        <v>40309</v>
      </c>
      <c r="E1445">
        <v>254.779785</v>
      </c>
    </row>
    <row r="1446" spans="1:5" x14ac:dyDescent="0.2">
      <c r="A1446" s="11">
        <v>40310</v>
      </c>
      <c r="B1446">
        <v>251.751373</v>
      </c>
      <c r="D1446" s="11">
        <v>40310</v>
      </c>
      <c r="E1446">
        <v>252.94795199999999</v>
      </c>
    </row>
    <row r="1447" spans="1:5" x14ac:dyDescent="0.2">
      <c r="A1447" s="11">
        <v>40311</v>
      </c>
      <c r="B1447">
        <v>254.48613</v>
      </c>
      <c r="D1447" s="11">
        <v>40311</v>
      </c>
      <c r="E1447">
        <v>255.695694</v>
      </c>
    </row>
    <row r="1448" spans="1:5" x14ac:dyDescent="0.2">
      <c r="A1448" s="11">
        <v>40312</v>
      </c>
      <c r="B1448">
        <v>252.81738300000001</v>
      </c>
      <c r="D1448" s="11">
        <v>40312</v>
      </c>
      <c r="E1448">
        <v>254.019012</v>
      </c>
    </row>
    <row r="1449" spans="1:5" x14ac:dyDescent="0.2">
      <c r="A1449" s="11">
        <v>40315</v>
      </c>
      <c r="B1449">
        <v>253.03656000000001</v>
      </c>
      <c r="D1449" s="11">
        <v>40315</v>
      </c>
      <c r="E1449">
        <v>254.23924299999999</v>
      </c>
    </row>
    <row r="1450" spans="1:5" x14ac:dyDescent="0.2">
      <c r="A1450" s="11">
        <v>40316</v>
      </c>
      <c r="B1450">
        <v>248.25448600000001</v>
      </c>
      <c r="D1450" s="11">
        <v>40316</v>
      </c>
      <c r="E1450">
        <v>249.43443300000001</v>
      </c>
    </row>
    <row r="1451" spans="1:5" x14ac:dyDescent="0.2">
      <c r="A1451" s="11">
        <v>40317</v>
      </c>
      <c r="B1451">
        <v>246.29184000000001</v>
      </c>
      <c r="D1451" s="11">
        <v>40317</v>
      </c>
      <c r="E1451">
        <v>247.46246300000001</v>
      </c>
    </row>
    <row r="1452" spans="1:5" x14ac:dyDescent="0.2">
      <c r="A1452" s="11">
        <v>40318</v>
      </c>
      <c r="B1452">
        <v>236.61810299999999</v>
      </c>
      <c r="D1452" s="11">
        <v>40318</v>
      </c>
      <c r="E1452">
        <v>237.74273700000001</v>
      </c>
    </row>
    <row r="1453" spans="1:5" x14ac:dyDescent="0.2">
      <c r="A1453" s="11">
        <v>40319</v>
      </c>
      <c r="B1453">
        <v>235.143631</v>
      </c>
      <c r="D1453" s="11">
        <v>40319</v>
      </c>
      <c r="E1453">
        <v>236.26126099999999</v>
      </c>
    </row>
    <row r="1454" spans="1:5" x14ac:dyDescent="0.2">
      <c r="A1454" s="11">
        <v>40322</v>
      </c>
      <c r="B1454">
        <v>237.689087</v>
      </c>
      <c r="D1454" s="11">
        <v>40322</v>
      </c>
      <c r="E1454">
        <v>238.818817</v>
      </c>
    </row>
    <row r="1455" spans="1:5" x14ac:dyDescent="0.2">
      <c r="A1455" s="11">
        <v>40323</v>
      </c>
      <c r="B1455">
        <v>237.64425700000001</v>
      </c>
      <c r="D1455" s="11">
        <v>40323</v>
      </c>
      <c r="E1455">
        <v>238.77377300000001</v>
      </c>
    </row>
    <row r="1456" spans="1:5" x14ac:dyDescent="0.2">
      <c r="A1456" s="11">
        <v>40324</v>
      </c>
      <c r="B1456">
        <v>236.84724399999999</v>
      </c>
      <c r="D1456" s="11">
        <v>40324</v>
      </c>
      <c r="E1456">
        <v>237.97297699999999</v>
      </c>
    </row>
    <row r="1457" spans="1:5" x14ac:dyDescent="0.2">
      <c r="A1457" s="11">
        <v>40325</v>
      </c>
      <c r="B1457">
        <v>244.314255</v>
      </c>
      <c r="D1457" s="11">
        <v>40325</v>
      </c>
      <c r="E1457">
        <v>245.47547900000001</v>
      </c>
    </row>
    <row r="1458" spans="1:5" x14ac:dyDescent="0.2">
      <c r="A1458" s="11">
        <v>40326</v>
      </c>
      <c r="B1458">
        <v>241.908264</v>
      </c>
      <c r="D1458" s="11">
        <v>40326</v>
      </c>
      <c r="E1458">
        <v>243.05806000000001</v>
      </c>
    </row>
    <row r="1459" spans="1:5" x14ac:dyDescent="0.2">
      <c r="A1459" s="11">
        <v>40330</v>
      </c>
      <c r="B1459">
        <v>240.28436300000001</v>
      </c>
      <c r="D1459" s="11">
        <v>40330</v>
      </c>
      <c r="E1459">
        <v>241.426422</v>
      </c>
    </row>
    <row r="1460" spans="1:5" x14ac:dyDescent="0.2">
      <c r="A1460" s="11">
        <v>40331</v>
      </c>
      <c r="B1460">
        <v>245.763824</v>
      </c>
      <c r="D1460" s="11">
        <v>40331</v>
      </c>
      <c r="E1460">
        <v>246.93193099999999</v>
      </c>
    </row>
    <row r="1461" spans="1:5" x14ac:dyDescent="0.2">
      <c r="A1461" s="11">
        <v>40332</v>
      </c>
      <c r="B1461">
        <v>251.855988</v>
      </c>
      <c r="D1461" s="11">
        <v>40332</v>
      </c>
      <c r="E1461">
        <v>253.053055</v>
      </c>
    </row>
    <row r="1462" spans="1:5" x14ac:dyDescent="0.2">
      <c r="A1462" s="11">
        <v>40333</v>
      </c>
      <c r="B1462">
        <v>248.428833</v>
      </c>
      <c r="D1462" s="11">
        <v>40333</v>
      </c>
      <c r="E1462">
        <v>249.60960399999999</v>
      </c>
    </row>
    <row r="1463" spans="1:5" x14ac:dyDescent="0.2">
      <c r="A1463" s="11">
        <v>40336</v>
      </c>
      <c r="B1463">
        <v>241.85346999999999</v>
      </c>
      <c r="D1463" s="11">
        <v>40336</v>
      </c>
      <c r="E1463">
        <v>243.003006</v>
      </c>
    </row>
    <row r="1464" spans="1:5" x14ac:dyDescent="0.2">
      <c r="A1464" s="11">
        <v>40337</v>
      </c>
      <c r="B1464">
        <v>241.484848</v>
      </c>
      <c r="D1464" s="11">
        <v>40337</v>
      </c>
      <c r="E1464">
        <v>242.63262900000001</v>
      </c>
    </row>
    <row r="1465" spans="1:5" x14ac:dyDescent="0.2">
      <c r="A1465" s="11">
        <v>40338</v>
      </c>
      <c r="B1465">
        <v>236.12493900000001</v>
      </c>
      <c r="D1465" s="11">
        <v>40338</v>
      </c>
      <c r="E1465">
        <v>237.247253</v>
      </c>
    </row>
    <row r="1466" spans="1:5" x14ac:dyDescent="0.2">
      <c r="A1466" s="11">
        <v>40339</v>
      </c>
      <c r="B1466">
        <v>242.595688</v>
      </c>
      <c r="D1466" s="11">
        <v>40339</v>
      </c>
      <c r="E1466">
        <v>243.748749</v>
      </c>
    </row>
    <row r="1467" spans="1:5" x14ac:dyDescent="0.2">
      <c r="A1467" s="11">
        <v>40340</v>
      </c>
      <c r="B1467">
        <v>243.337906</v>
      </c>
      <c r="D1467" s="11">
        <v>40340</v>
      </c>
      <c r="E1467">
        <v>244.49449200000001</v>
      </c>
    </row>
    <row r="1468" spans="1:5" x14ac:dyDescent="0.2">
      <c r="A1468" s="11">
        <v>40343</v>
      </c>
      <c r="B1468">
        <v>240.692825</v>
      </c>
      <c r="D1468" s="11">
        <v>40343</v>
      </c>
      <c r="E1468">
        <v>241.836838</v>
      </c>
    </row>
    <row r="1469" spans="1:5" x14ac:dyDescent="0.2">
      <c r="A1469" s="11">
        <v>40344</v>
      </c>
      <c r="B1469">
        <v>248.06518600000001</v>
      </c>
      <c r="D1469" s="11">
        <v>40344</v>
      </c>
      <c r="E1469">
        <v>249.244247</v>
      </c>
    </row>
    <row r="1470" spans="1:5" x14ac:dyDescent="0.2">
      <c r="A1470" s="11">
        <v>40345</v>
      </c>
      <c r="B1470">
        <v>249.69906599999999</v>
      </c>
      <c r="D1470" s="11">
        <v>40345</v>
      </c>
      <c r="E1470">
        <v>250.88587999999999</v>
      </c>
    </row>
    <row r="1471" spans="1:5" x14ac:dyDescent="0.2">
      <c r="A1471" s="11">
        <v>40346</v>
      </c>
      <c r="B1471">
        <v>249.10629299999999</v>
      </c>
      <c r="D1471" s="11">
        <v>40346</v>
      </c>
      <c r="E1471">
        <v>250.29028299999999</v>
      </c>
    </row>
    <row r="1472" spans="1:5" x14ac:dyDescent="0.2">
      <c r="A1472" s="11">
        <v>40347</v>
      </c>
      <c r="B1472">
        <v>249.08137500000001</v>
      </c>
      <c r="D1472" s="11">
        <v>40347</v>
      </c>
      <c r="E1472">
        <v>250.26525899999999</v>
      </c>
    </row>
    <row r="1473" spans="1:5" x14ac:dyDescent="0.2">
      <c r="A1473" s="11">
        <v>40350</v>
      </c>
      <c r="B1473">
        <v>243.36779799999999</v>
      </c>
      <c r="D1473" s="11">
        <v>40350</v>
      </c>
      <c r="E1473">
        <v>244.52452099999999</v>
      </c>
    </row>
    <row r="1474" spans="1:5" x14ac:dyDescent="0.2">
      <c r="A1474" s="11">
        <v>40351</v>
      </c>
      <c r="B1474">
        <v>242.217117</v>
      </c>
      <c r="D1474" s="11">
        <v>40351</v>
      </c>
      <c r="E1474">
        <v>243.36836199999999</v>
      </c>
    </row>
    <row r="1475" spans="1:5" x14ac:dyDescent="0.2">
      <c r="A1475" s="11">
        <v>40352</v>
      </c>
      <c r="B1475">
        <v>240.124954</v>
      </c>
      <c r="D1475" s="11">
        <v>40352</v>
      </c>
      <c r="E1475">
        <v>241.266266</v>
      </c>
    </row>
    <row r="1476" spans="1:5" x14ac:dyDescent="0.2">
      <c r="A1476" s="11">
        <v>40353</v>
      </c>
      <c r="B1476">
        <v>236.66293300000001</v>
      </c>
      <c r="D1476" s="11">
        <v>40353</v>
      </c>
      <c r="E1476">
        <v>237.787781</v>
      </c>
    </row>
    <row r="1477" spans="1:5" x14ac:dyDescent="0.2">
      <c r="A1477" s="11">
        <v>40354</v>
      </c>
      <c r="B1477">
        <v>235.45744300000001</v>
      </c>
      <c r="D1477" s="11">
        <v>40354</v>
      </c>
      <c r="E1477">
        <v>236.576584</v>
      </c>
    </row>
    <row r="1478" spans="1:5" x14ac:dyDescent="0.2">
      <c r="A1478" s="11">
        <v>40357</v>
      </c>
      <c r="B1478">
        <v>235.158569</v>
      </c>
      <c r="D1478" s="11">
        <v>40357</v>
      </c>
      <c r="E1478">
        <v>236.276276</v>
      </c>
    </row>
    <row r="1479" spans="1:5" x14ac:dyDescent="0.2">
      <c r="A1479" s="11">
        <v>40358</v>
      </c>
      <c r="B1479">
        <v>226.281845</v>
      </c>
      <c r="D1479" s="11">
        <v>40358</v>
      </c>
      <c r="E1479">
        <v>227.357361</v>
      </c>
    </row>
    <row r="1480" spans="1:5" x14ac:dyDescent="0.2">
      <c r="A1480" s="11">
        <v>40359</v>
      </c>
      <c r="B1480">
        <v>221.644226</v>
      </c>
      <c r="D1480" s="11">
        <v>40359</v>
      </c>
      <c r="E1480">
        <v>222.69769299999999</v>
      </c>
    </row>
    <row r="1481" spans="1:5" x14ac:dyDescent="0.2">
      <c r="A1481" s="11">
        <v>40360</v>
      </c>
      <c r="B1481">
        <v>218.92442299999999</v>
      </c>
      <c r="D1481" s="11">
        <v>40360</v>
      </c>
      <c r="E1481">
        <v>219.964966</v>
      </c>
    </row>
    <row r="1482" spans="1:5" x14ac:dyDescent="0.2">
      <c r="A1482" s="11">
        <v>40361</v>
      </c>
      <c r="B1482">
        <v>217.4599</v>
      </c>
      <c r="D1482" s="11">
        <v>40361</v>
      </c>
      <c r="E1482">
        <v>218.49350000000001</v>
      </c>
    </row>
    <row r="1483" spans="1:5" x14ac:dyDescent="0.2">
      <c r="A1483" s="11">
        <v>40365</v>
      </c>
      <c r="B1483">
        <v>217.22081</v>
      </c>
      <c r="D1483" s="11">
        <v>40365</v>
      </c>
      <c r="E1483">
        <v>218.25325000000001</v>
      </c>
    </row>
    <row r="1484" spans="1:5" x14ac:dyDescent="0.2">
      <c r="A1484" s="11">
        <v>40366</v>
      </c>
      <c r="B1484">
        <v>224.25941499999999</v>
      </c>
      <c r="D1484" s="11">
        <v>40366</v>
      </c>
      <c r="E1484">
        <v>225.325333</v>
      </c>
    </row>
    <row r="1485" spans="1:5" x14ac:dyDescent="0.2">
      <c r="A1485" s="11">
        <v>40367</v>
      </c>
      <c r="B1485">
        <v>227.42755099999999</v>
      </c>
      <c r="D1485" s="11">
        <v>40367</v>
      </c>
      <c r="E1485">
        <v>228.50851399999999</v>
      </c>
    </row>
    <row r="1486" spans="1:5" x14ac:dyDescent="0.2">
      <c r="A1486" s="11">
        <v>40368</v>
      </c>
      <c r="B1486">
        <v>232.872131</v>
      </c>
      <c r="D1486" s="11">
        <v>40368</v>
      </c>
      <c r="E1486">
        <v>233.978973</v>
      </c>
    </row>
    <row r="1487" spans="1:5" x14ac:dyDescent="0.2">
      <c r="A1487" s="11">
        <v>40371</v>
      </c>
      <c r="B1487">
        <v>237.026566</v>
      </c>
      <c r="D1487" s="11">
        <v>40371</v>
      </c>
      <c r="E1487">
        <v>238.15315200000001</v>
      </c>
    </row>
    <row r="1488" spans="1:5" x14ac:dyDescent="0.2">
      <c r="A1488" s="11">
        <v>40372</v>
      </c>
      <c r="B1488">
        <v>243.6866</v>
      </c>
      <c r="D1488" s="11">
        <v>40372</v>
      </c>
      <c r="E1488">
        <v>244.84484900000001</v>
      </c>
    </row>
    <row r="1489" spans="1:5" x14ac:dyDescent="0.2">
      <c r="A1489" s="11">
        <v>40373</v>
      </c>
      <c r="B1489">
        <v>244.75260900000001</v>
      </c>
      <c r="D1489" s="11">
        <v>40373</v>
      </c>
      <c r="E1489">
        <v>245.915909</v>
      </c>
    </row>
    <row r="1490" spans="1:5" x14ac:dyDescent="0.2">
      <c r="A1490" s="11">
        <v>40374</v>
      </c>
      <c r="B1490">
        <v>246.08760100000001</v>
      </c>
      <c r="D1490" s="11">
        <v>40374</v>
      </c>
      <c r="E1490">
        <v>247.25726299999999</v>
      </c>
    </row>
    <row r="1491" spans="1:5" x14ac:dyDescent="0.2">
      <c r="A1491" s="11">
        <v>40375</v>
      </c>
      <c r="B1491">
        <v>228.946854</v>
      </c>
      <c r="D1491" s="11">
        <v>40375</v>
      </c>
      <c r="E1491">
        <v>230.035034</v>
      </c>
    </row>
    <row r="1492" spans="1:5" x14ac:dyDescent="0.2">
      <c r="A1492" s="11">
        <v>40378</v>
      </c>
      <c r="B1492">
        <v>232.21958900000001</v>
      </c>
      <c r="D1492" s="11">
        <v>40378</v>
      </c>
      <c r="E1492">
        <v>233.323318</v>
      </c>
    </row>
    <row r="1493" spans="1:5" x14ac:dyDescent="0.2">
      <c r="A1493" s="11">
        <v>40379</v>
      </c>
      <c r="B1493">
        <v>239.895813</v>
      </c>
      <c r="D1493" s="11">
        <v>40379</v>
      </c>
      <c r="E1493">
        <v>241.03604100000001</v>
      </c>
    </row>
    <row r="1494" spans="1:5" x14ac:dyDescent="0.2">
      <c r="A1494" s="11">
        <v>40380</v>
      </c>
      <c r="B1494">
        <v>237.85844399999999</v>
      </c>
      <c r="D1494" s="11">
        <v>40380</v>
      </c>
      <c r="E1494">
        <v>238.98898299999999</v>
      </c>
    </row>
    <row r="1495" spans="1:5" x14ac:dyDescent="0.2">
      <c r="A1495" s="11">
        <v>40381</v>
      </c>
      <c r="B1495">
        <v>241.49980199999999</v>
      </c>
      <c r="D1495" s="11">
        <v>40381</v>
      </c>
      <c r="E1495">
        <v>242.64764400000001</v>
      </c>
    </row>
    <row r="1496" spans="1:5" x14ac:dyDescent="0.2">
      <c r="A1496" s="11">
        <v>40382</v>
      </c>
      <c r="B1496">
        <v>244.11499000000001</v>
      </c>
      <c r="D1496" s="11">
        <v>40382</v>
      </c>
      <c r="E1496">
        <v>245.27526900000001</v>
      </c>
    </row>
    <row r="1497" spans="1:5" x14ac:dyDescent="0.2">
      <c r="A1497" s="11">
        <v>40385</v>
      </c>
      <c r="B1497">
        <v>243.57203699999999</v>
      </c>
      <c r="D1497" s="11">
        <v>40385</v>
      </c>
      <c r="E1497">
        <v>244.729736</v>
      </c>
    </row>
    <row r="1498" spans="1:5" x14ac:dyDescent="0.2">
      <c r="A1498" s="11">
        <v>40386</v>
      </c>
      <c r="B1498">
        <v>245.39520300000001</v>
      </c>
      <c r="D1498" s="11">
        <v>40386</v>
      </c>
      <c r="E1498">
        <v>246.561554</v>
      </c>
    </row>
    <row r="1499" spans="1:5" x14ac:dyDescent="0.2">
      <c r="A1499" s="11">
        <v>40387</v>
      </c>
      <c r="B1499">
        <v>241.27065999999999</v>
      </c>
      <c r="D1499" s="11">
        <v>40387</v>
      </c>
      <c r="E1499">
        <v>242.417419</v>
      </c>
    </row>
    <row r="1500" spans="1:5" x14ac:dyDescent="0.2">
      <c r="A1500" s="11">
        <v>40388</v>
      </c>
      <c r="B1500">
        <v>241.589462</v>
      </c>
      <c r="D1500" s="11">
        <v>40388</v>
      </c>
      <c r="E1500">
        <v>242.73773199999999</v>
      </c>
    </row>
    <row r="1501" spans="1:5" x14ac:dyDescent="0.2">
      <c r="A1501" s="11">
        <v>40389</v>
      </c>
      <c r="B1501">
        <v>241.51973000000001</v>
      </c>
      <c r="D1501" s="11">
        <v>40389</v>
      </c>
      <c r="E1501">
        <v>242.667664</v>
      </c>
    </row>
    <row r="1502" spans="1:5" x14ac:dyDescent="0.2">
      <c r="A1502" s="11">
        <v>40392</v>
      </c>
      <c r="B1502">
        <v>244.28933699999999</v>
      </c>
      <c r="D1502" s="11">
        <v>40392</v>
      </c>
      <c r="E1502">
        <v>245.45045500000001</v>
      </c>
    </row>
    <row r="1503" spans="1:5" x14ac:dyDescent="0.2">
      <c r="A1503" s="11">
        <v>40393</v>
      </c>
      <c r="B1503">
        <v>244.000427</v>
      </c>
      <c r="D1503" s="11">
        <v>40393</v>
      </c>
      <c r="E1503">
        <v>245.160156</v>
      </c>
    </row>
    <row r="1504" spans="1:5" x14ac:dyDescent="0.2">
      <c r="A1504" s="11">
        <v>40394</v>
      </c>
      <c r="B1504">
        <v>252.21463</v>
      </c>
      <c r="D1504" s="11">
        <v>40394</v>
      </c>
      <c r="E1504">
        <v>253.41340600000001</v>
      </c>
    </row>
    <row r="1505" spans="1:5" x14ac:dyDescent="0.2">
      <c r="A1505" s="11">
        <v>40395</v>
      </c>
      <c r="B1505">
        <v>253.10131799999999</v>
      </c>
      <c r="D1505" s="11">
        <v>40395</v>
      </c>
      <c r="E1505">
        <v>254.304306</v>
      </c>
    </row>
    <row r="1506" spans="1:5" x14ac:dyDescent="0.2">
      <c r="A1506" s="11">
        <v>40396</v>
      </c>
      <c r="B1506">
        <v>249.17602500000001</v>
      </c>
      <c r="D1506" s="11">
        <v>40396</v>
      </c>
      <c r="E1506">
        <v>250.360367</v>
      </c>
    </row>
    <row r="1507" spans="1:5" x14ac:dyDescent="0.2">
      <c r="A1507" s="11">
        <v>40399</v>
      </c>
      <c r="B1507">
        <v>251.73144500000001</v>
      </c>
      <c r="D1507" s="11">
        <v>40399</v>
      </c>
      <c r="E1507">
        <v>252.927933</v>
      </c>
    </row>
    <row r="1508" spans="1:5" x14ac:dyDescent="0.2">
      <c r="A1508" s="11">
        <v>40400</v>
      </c>
      <c r="B1508">
        <v>250.91450499999999</v>
      </c>
      <c r="D1508" s="11">
        <v>40400</v>
      </c>
      <c r="E1508">
        <v>252.107101</v>
      </c>
    </row>
    <row r="1509" spans="1:5" x14ac:dyDescent="0.2">
      <c r="A1509" s="11">
        <v>40401</v>
      </c>
      <c r="B1509">
        <v>244.95185900000001</v>
      </c>
      <c r="D1509" s="11">
        <v>40401</v>
      </c>
      <c r="E1509">
        <v>246.116119</v>
      </c>
    </row>
    <row r="1510" spans="1:5" x14ac:dyDescent="0.2">
      <c r="A1510" s="11">
        <v>40402</v>
      </c>
      <c r="B1510">
        <v>245.08634900000001</v>
      </c>
      <c r="D1510" s="11">
        <v>40402</v>
      </c>
      <c r="E1510">
        <v>246.251251</v>
      </c>
    </row>
    <row r="1511" spans="1:5" x14ac:dyDescent="0.2">
      <c r="A1511" s="11">
        <v>40403</v>
      </c>
      <c r="B1511">
        <v>242.26692199999999</v>
      </c>
      <c r="D1511" s="11">
        <v>40403</v>
      </c>
      <c r="E1511">
        <v>243.41841099999999</v>
      </c>
    </row>
    <row r="1512" spans="1:5" x14ac:dyDescent="0.2">
      <c r="A1512" s="11">
        <v>40406</v>
      </c>
      <c r="B1512">
        <v>241.88833600000001</v>
      </c>
      <c r="D1512" s="11">
        <v>40406</v>
      </c>
      <c r="E1512">
        <v>243.03804</v>
      </c>
    </row>
    <row r="1513" spans="1:5" x14ac:dyDescent="0.2">
      <c r="A1513" s="11">
        <v>40407</v>
      </c>
      <c r="B1513">
        <v>244.344131</v>
      </c>
      <c r="D1513" s="11">
        <v>40407</v>
      </c>
      <c r="E1513">
        <v>245.50550799999999</v>
      </c>
    </row>
    <row r="1514" spans="1:5" x14ac:dyDescent="0.2">
      <c r="A1514" s="11">
        <v>40408</v>
      </c>
      <c r="B1514">
        <v>240.17475899999999</v>
      </c>
      <c r="D1514" s="11">
        <v>40408</v>
      </c>
      <c r="E1514">
        <v>241.316315</v>
      </c>
    </row>
    <row r="1515" spans="1:5" x14ac:dyDescent="0.2">
      <c r="A1515" s="11">
        <v>40409</v>
      </c>
      <c r="B1515">
        <v>233.11123699999999</v>
      </c>
      <c r="D1515" s="11">
        <v>40409</v>
      </c>
      <c r="E1515">
        <v>234.219223</v>
      </c>
    </row>
    <row r="1516" spans="1:5" x14ac:dyDescent="0.2">
      <c r="A1516" s="11">
        <v>40410</v>
      </c>
      <c r="B1516">
        <v>230.14735400000001</v>
      </c>
      <c r="D1516" s="11">
        <v>40410</v>
      </c>
      <c r="E1516">
        <v>231.241241</v>
      </c>
    </row>
    <row r="1517" spans="1:5" x14ac:dyDescent="0.2">
      <c r="A1517" s="11">
        <v>40413</v>
      </c>
      <c r="B1517">
        <v>231.16851800000001</v>
      </c>
      <c r="D1517" s="11">
        <v>40413</v>
      </c>
      <c r="E1517">
        <v>232.26727299999999</v>
      </c>
    </row>
    <row r="1518" spans="1:5" x14ac:dyDescent="0.2">
      <c r="A1518" s="11">
        <v>40414</v>
      </c>
      <c r="B1518">
        <v>224.852203</v>
      </c>
      <c r="D1518" s="11">
        <v>40414</v>
      </c>
      <c r="E1518">
        <v>225.92091400000001</v>
      </c>
    </row>
    <row r="1519" spans="1:5" x14ac:dyDescent="0.2">
      <c r="A1519" s="11">
        <v>40415</v>
      </c>
      <c r="B1519">
        <v>226.46116599999999</v>
      </c>
      <c r="D1519" s="11">
        <v>40415</v>
      </c>
      <c r="E1519">
        <v>227.53753699999999</v>
      </c>
    </row>
    <row r="1520" spans="1:5" x14ac:dyDescent="0.2">
      <c r="A1520" s="11">
        <v>40416</v>
      </c>
      <c r="B1520">
        <v>224.647964</v>
      </c>
      <c r="D1520" s="11">
        <v>40416</v>
      </c>
      <c r="E1520">
        <v>225.71571399999999</v>
      </c>
    </row>
    <row r="1521" spans="1:5" x14ac:dyDescent="0.2">
      <c r="A1521" s="11">
        <v>40417</v>
      </c>
      <c r="B1521">
        <v>228.55830399999999</v>
      </c>
      <c r="D1521" s="11">
        <v>40417</v>
      </c>
      <c r="E1521">
        <v>229.64463799999999</v>
      </c>
    </row>
    <row r="1522" spans="1:5" x14ac:dyDescent="0.2">
      <c r="A1522" s="11">
        <v>40420</v>
      </c>
      <c r="B1522">
        <v>225.49977100000001</v>
      </c>
      <c r="D1522" s="11">
        <v>40420</v>
      </c>
      <c r="E1522">
        <v>226.57157900000001</v>
      </c>
    </row>
    <row r="1523" spans="1:5" x14ac:dyDescent="0.2">
      <c r="A1523" s="11">
        <v>40421</v>
      </c>
      <c r="B1523">
        <v>224.16975400000001</v>
      </c>
      <c r="D1523" s="11">
        <v>40421</v>
      </c>
      <c r="E1523">
        <v>225.235229</v>
      </c>
    </row>
    <row r="1524" spans="1:5" x14ac:dyDescent="0.2">
      <c r="A1524" s="11">
        <v>40422</v>
      </c>
      <c r="B1524">
        <v>229.305511</v>
      </c>
      <c r="D1524" s="11">
        <v>40422</v>
      </c>
      <c r="E1524">
        <v>230.39540099999999</v>
      </c>
    </row>
    <row r="1525" spans="1:5" x14ac:dyDescent="0.2">
      <c r="A1525" s="11">
        <v>40423</v>
      </c>
      <c r="B1525">
        <v>230.725189</v>
      </c>
      <c r="D1525" s="11">
        <v>40423</v>
      </c>
      <c r="E1525">
        <v>231.82182299999999</v>
      </c>
    </row>
    <row r="1526" spans="1:5" x14ac:dyDescent="0.2">
      <c r="A1526" s="11">
        <v>40424</v>
      </c>
      <c r="B1526">
        <v>234.271896</v>
      </c>
      <c r="D1526" s="11">
        <v>40424</v>
      </c>
      <c r="E1526">
        <v>235.385391</v>
      </c>
    </row>
    <row r="1527" spans="1:5" x14ac:dyDescent="0.2">
      <c r="A1527" s="11">
        <v>40428</v>
      </c>
      <c r="B1527">
        <v>231.33290099999999</v>
      </c>
      <c r="D1527" s="11">
        <v>40428</v>
      </c>
      <c r="E1527">
        <v>232.432434</v>
      </c>
    </row>
    <row r="1528" spans="1:5" x14ac:dyDescent="0.2">
      <c r="A1528" s="11">
        <v>40429</v>
      </c>
      <c r="B1528">
        <v>234.411362</v>
      </c>
      <c r="D1528" s="11">
        <v>40429</v>
      </c>
      <c r="E1528">
        <v>235.52552800000001</v>
      </c>
    </row>
    <row r="1529" spans="1:5" x14ac:dyDescent="0.2">
      <c r="A1529" s="11">
        <v>40430</v>
      </c>
      <c r="B1529">
        <v>237.20091199999999</v>
      </c>
      <c r="D1529" s="11">
        <v>40430</v>
      </c>
      <c r="E1529">
        <v>238.32832300000001</v>
      </c>
    </row>
    <row r="1530" spans="1:5" x14ac:dyDescent="0.2">
      <c r="A1530" s="11">
        <v>40431</v>
      </c>
      <c r="B1530">
        <v>237.180984</v>
      </c>
      <c r="D1530" s="11">
        <v>40431</v>
      </c>
      <c r="E1530">
        <v>238.30830399999999</v>
      </c>
    </row>
    <row r="1531" spans="1:5" x14ac:dyDescent="0.2">
      <c r="A1531" s="11">
        <v>40434</v>
      </c>
      <c r="B1531">
        <v>240.234543</v>
      </c>
      <c r="D1531" s="11">
        <v>40434</v>
      </c>
      <c r="E1531">
        <v>241.376373</v>
      </c>
    </row>
    <row r="1532" spans="1:5" x14ac:dyDescent="0.2">
      <c r="A1532" s="11">
        <v>40435</v>
      </c>
      <c r="B1532">
        <v>239.31797800000001</v>
      </c>
      <c r="D1532" s="11">
        <v>40435</v>
      </c>
      <c r="E1532">
        <v>240.45545999999999</v>
      </c>
    </row>
    <row r="1533" spans="1:5" x14ac:dyDescent="0.2">
      <c r="A1533" s="11">
        <v>40436</v>
      </c>
      <c r="B1533">
        <v>239.42259200000001</v>
      </c>
      <c r="D1533" s="11">
        <v>40436</v>
      </c>
      <c r="E1533">
        <v>240.560562</v>
      </c>
    </row>
    <row r="1534" spans="1:5" x14ac:dyDescent="0.2">
      <c r="A1534" s="11">
        <v>40437</v>
      </c>
      <c r="B1534">
        <v>239.63180500000001</v>
      </c>
      <c r="D1534" s="11">
        <v>40437</v>
      </c>
      <c r="E1534">
        <v>240.77076700000001</v>
      </c>
    </row>
    <row r="1535" spans="1:5" x14ac:dyDescent="0.2">
      <c r="A1535" s="11">
        <v>40438</v>
      </c>
      <c r="B1535">
        <v>244.15983600000001</v>
      </c>
      <c r="D1535" s="11">
        <v>40438</v>
      </c>
      <c r="E1535">
        <v>245.32032799999999</v>
      </c>
    </row>
    <row r="1536" spans="1:5" x14ac:dyDescent="0.2">
      <c r="A1536" s="11">
        <v>40441</v>
      </c>
      <c r="B1536">
        <v>253.190979</v>
      </c>
      <c r="D1536" s="11">
        <v>40441</v>
      </c>
      <c r="E1536">
        <v>254.39439400000001</v>
      </c>
    </row>
    <row r="1537" spans="1:5" x14ac:dyDescent="0.2">
      <c r="A1537" s="11">
        <v>40442</v>
      </c>
      <c r="B1537">
        <v>255.77130099999999</v>
      </c>
      <c r="D1537" s="11">
        <v>40442</v>
      </c>
      <c r="E1537">
        <v>256.98700000000002</v>
      </c>
    </row>
    <row r="1538" spans="1:5" x14ac:dyDescent="0.2">
      <c r="A1538" s="11">
        <v>40443</v>
      </c>
      <c r="B1538">
        <v>257.03656000000001</v>
      </c>
      <c r="D1538" s="11">
        <v>40443</v>
      </c>
      <c r="E1538">
        <v>258.25826999999998</v>
      </c>
    </row>
    <row r="1539" spans="1:5" x14ac:dyDescent="0.2">
      <c r="A1539" s="11">
        <v>40444</v>
      </c>
      <c r="B1539">
        <v>255.78126499999999</v>
      </c>
      <c r="D1539" s="11">
        <v>40444</v>
      </c>
      <c r="E1539">
        <v>256.99700899999999</v>
      </c>
    </row>
    <row r="1540" spans="1:5" x14ac:dyDescent="0.2">
      <c r="A1540" s="11">
        <v>40445</v>
      </c>
      <c r="B1540">
        <v>262.66049199999998</v>
      </c>
      <c r="D1540" s="11">
        <v>40445</v>
      </c>
      <c r="E1540">
        <v>263.908905</v>
      </c>
    </row>
    <row r="1541" spans="1:5" x14ac:dyDescent="0.2">
      <c r="A1541" s="11">
        <v>40448</v>
      </c>
      <c r="B1541">
        <v>264.21466099999998</v>
      </c>
      <c r="D1541" s="11">
        <v>40448</v>
      </c>
      <c r="E1541">
        <v>265.47045900000001</v>
      </c>
    </row>
    <row r="1542" spans="1:5" x14ac:dyDescent="0.2">
      <c r="A1542" s="11">
        <v>40449</v>
      </c>
      <c r="B1542">
        <v>262.600708</v>
      </c>
      <c r="D1542" s="11">
        <v>40449</v>
      </c>
      <c r="E1542">
        <v>263.84884599999998</v>
      </c>
    </row>
    <row r="1543" spans="1:5" x14ac:dyDescent="0.2">
      <c r="A1543" s="11">
        <v>40450</v>
      </c>
      <c r="B1543">
        <v>262.85974099999999</v>
      </c>
      <c r="D1543" s="11">
        <v>40450</v>
      </c>
      <c r="E1543">
        <v>264.10910000000001</v>
      </c>
    </row>
    <row r="1544" spans="1:5" x14ac:dyDescent="0.2">
      <c r="A1544" s="11">
        <v>40451</v>
      </c>
      <c r="B1544">
        <v>261.91329999999999</v>
      </c>
      <c r="D1544" s="11">
        <v>40451</v>
      </c>
      <c r="E1544">
        <v>263.15817299999998</v>
      </c>
    </row>
    <row r="1545" spans="1:5" x14ac:dyDescent="0.2">
      <c r="A1545" s="11">
        <v>40452</v>
      </c>
      <c r="B1545">
        <v>261.82861300000002</v>
      </c>
      <c r="D1545" s="11">
        <v>40452</v>
      </c>
      <c r="E1545">
        <v>263.073059</v>
      </c>
    </row>
    <row r="1546" spans="1:5" x14ac:dyDescent="0.2">
      <c r="A1546" s="11">
        <v>40455</v>
      </c>
      <c r="B1546">
        <v>260.19970699999999</v>
      </c>
      <c r="D1546" s="11">
        <v>40455</v>
      </c>
      <c r="E1546">
        <v>261.43643200000002</v>
      </c>
    </row>
    <row r="1547" spans="1:5" x14ac:dyDescent="0.2">
      <c r="A1547" s="11">
        <v>40456</v>
      </c>
      <c r="B1547">
        <v>268.11004600000001</v>
      </c>
      <c r="D1547" s="11">
        <v>40456</v>
      </c>
      <c r="E1547">
        <v>269.38439899999997</v>
      </c>
    </row>
    <row r="1548" spans="1:5" x14ac:dyDescent="0.2">
      <c r="A1548" s="11">
        <v>40457</v>
      </c>
      <c r="B1548">
        <v>266.17730699999998</v>
      </c>
      <c r="D1548" s="11">
        <v>40457</v>
      </c>
      <c r="E1548">
        <v>267.44244400000002</v>
      </c>
    </row>
    <row r="1549" spans="1:5" x14ac:dyDescent="0.2">
      <c r="A1549" s="11">
        <v>40458</v>
      </c>
      <c r="B1549">
        <v>264.01541099999997</v>
      </c>
      <c r="D1549" s="11">
        <v>40458</v>
      </c>
      <c r="E1549">
        <v>265.270264</v>
      </c>
    </row>
    <row r="1550" spans="1:5" x14ac:dyDescent="0.2">
      <c r="A1550" s="11">
        <v>40459</v>
      </c>
      <c r="B1550">
        <v>267.17355300000003</v>
      </c>
      <c r="D1550" s="11">
        <v>40459</v>
      </c>
      <c r="E1550">
        <v>268.44345099999998</v>
      </c>
    </row>
    <row r="1551" spans="1:5" x14ac:dyDescent="0.2">
      <c r="A1551" s="11">
        <v>40462</v>
      </c>
      <c r="B1551">
        <v>268.41390999999999</v>
      </c>
      <c r="D1551" s="11">
        <v>40462</v>
      </c>
      <c r="E1551">
        <v>269.68969700000002</v>
      </c>
    </row>
    <row r="1552" spans="1:5" x14ac:dyDescent="0.2">
      <c r="A1552" s="11">
        <v>40463</v>
      </c>
      <c r="B1552">
        <v>269.68414300000001</v>
      </c>
      <c r="D1552" s="11">
        <v>40463</v>
      </c>
      <c r="E1552">
        <v>270.96597300000002</v>
      </c>
    </row>
    <row r="1553" spans="1:5" x14ac:dyDescent="0.2">
      <c r="A1553" s="11">
        <v>40464</v>
      </c>
      <c r="B1553">
        <v>270.63558999999998</v>
      </c>
      <c r="D1553" s="11">
        <v>40464</v>
      </c>
      <c r="E1553">
        <v>271.92193600000002</v>
      </c>
    </row>
    <row r="1554" spans="1:5" x14ac:dyDescent="0.2">
      <c r="A1554" s="11">
        <v>40465</v>
      </c>
      <c r="B1554">
        <v>269.455017</v>
      </c>
      <c r="D1554" s="11">
        <v>40465</v>
      </c>
      <c r="E1554">
        <v>270.735748</v>
      </c>
    </row>
    <row r="1555" spans="1:5" x14ac:dyDescent="0.2">
      <c r="A1555" s="11">
        <v>40466</v>
      </c>
      <c r="B1555">
        <v>299.60201999999998</v>
      </c>
      <c r="D1555" s="11">
        <v>40466</v>
      </c>
      <c r="E1555">
        <v>301.02603099999999</v>
      </c>
    </row>
    <row r="1556" spans="1:5" x14ac:dyDescent="0.2">
      <c r="A1556" s="11">
        <v>40469</v>
      </c>
      <c r="B1556">
        <v>307.70166</v>
      </c>
      <c r="D1556" s="11">
        <v>40469</v>
      </c>
      <c r="E1556">
        <v>309.164154</v>
      </c>
    </row>
    <row r="1557" spans="1:5" x14ac:dyDescent="0.2">
      <c r="A1557" s="11">
        <v>40470</v>
      </c>
      <c r="B1557">
        <v>302.78012100000001</v>
      </c>
      <c r="D1557" s="11">
        <v>40470</v>
      </c>
      <c r="E1557">
        <v>304.21920799999998</v>
      </c>
    </row>
    <row r="1558" spans="1:5" x14ac:dyDescent="0.2">
      <c r="A1558" s="11">
        <v>40471</v>
      </c>
      <c r="B1558">
        <v>302.854828</v>
      </c>
      <c r="D1558" s="11">
        <v>40471</v>
      </c>
      <c r="E1558">
        <v>304.29428100000001</v>
      </c>
    </row>
    <row r="1559" spans="1:5" x14ac:dyDescent="0.2">
      <c r="A1559" s="11">
        <v>40472</v>
      </c>
      <c r="B1559">
        <v>304.85232500000001</v>
      </c>
      <c r="D1559" s="11">
        <v>40472</v>
      </c>
      <c r="E1559">
        <v>306.30130000000003</v>
      </c>
    </row>
    <row r="1560" spans="1:5" x14ac:dyDescent="0.2">
      <c r="A1560" s="11">
        <v>40473</v>
      </c>
      <c r="B1560">
        <v>305.12133799999998</v>
      </c>
      <c r="D1560" s="11">
        <v>40473</v>
      </c>
      <c r="E1560">
        <v>306.57156400000002</v>
      </c>
    </row>
    <row r="1561" spans="1:5" x14ac:dyDescent="0.2">
      <c r="A1561" s="11">
        <v>40476</v>
      </c>
      <c r="B1561">
        <v>307.098907</v>
      </c>
      <c r="D1561" s="11">
        <v>40476</v>
      </c>
      <c r="E1561">
        <v>308.55856299999999</v>
      </c>
    </row>
    <row r="1562" spans="1:5" x14ac:dyDescent="0.2">
      <c r="A1562" s="11">
        <v>40477</v>
      </c>
      <c r="B1562">
        <v>308.14498900000001</v>
      </c>
      <c r="D1562" s="11">
        <v>40477</v>
      </c>
      <c r="E1562">
        <v>309.60961900000001</v>
      </c>
    </row>
    <row r="1563" spans="1:5" x14ac:dyDescent="0.2">
      <c r="A1563" s="11">
        <v>40478</v>
      </c>
      <c r="B1563">
        <v>307.08398399999999</v>
      </c>
      <c r="D1563" s="11">
        <v>40478</v>
      </c>
      <c r="E1563">
        <v>308.54354899999998</v>
      </c>
    </row>
    <row r="1564" spans="1:5" x14ac:dyDescent="0.2">
      <c r="A1564" s="11">
        <v>40479</v>
      </c>
      <c r="B1564">
        <v>308.13504</v>
      </c>
      <c r="D1564" s="11">
        <v>40479</v>
      </c>
      <c r="E1564">
        <v>309.59960899999999</v>
      </c>
    </row>
    <row r="1565" spans="1:5" x14ac:dyDescent="0.2">
      <c r="A1565" s="11">
        <v>40480</v>
      </c>
      <c r="B1565">
        <v>305.70413200000002</v>
      </c>
      <c r="D1565" s="11">
        <v>40480</v>
      </c>
      <c r="E1565">
        <v>307.15716600000002</v>
      </c>
    </row>
    <row r="1566" spans="1:5" x14ac:dyDescent="0.2">
      <c r="A1566" s="11">
        <v>40483</v>
      </c>
      <c r="B1566">
        <v>306.35171500000001</v>
      </c>
      <c r="D1566" s="11">
        <v>40483</v>
      </c>
      <c r="E1566">
        <v>307.80779999999999</v>
      </c>
    </row>
    <row r="1567" spans="1:5" x14ac:dyDescent="0.2">
      <c r="A1567" s="11">
        <v>40484</v>
      </c>
      <c r="B1567">
        <v>306.65060399999999</v>
      </c>
      <c r="D1567" s="11">
        <v>40484</v>
      </c>
      <c r="E1567">
        <v>308.108093</v>
      </c>
    </row>
    <row r="1568" spans="1:5" x14ac:dyDescent="0.2">
      <c r="A1568" s="11">
        <v>40485</v>
      </c>
      <c r="B1568">
        <v>308.93203699999998</v>
      </c>
      <c r="D1568" s="11">
        <v>40485</v>
      </c>
      <c r="E1568">
        <v>310.40039100000001</v>
      </c>
    </row>
    <row r="1569" spans="1:5" x14ac:dyDescent="0.2">
      <c r="A1569" s="11">
        <v>40486</v>
      </c>
      <c r="B1569">
        <v>310.96942100000001</v>
      </c>
      <c r="D1569" s="11">
        <v>40486</v>
      </c>
      <c r="E1569">
        <v>312.44744900000001</v>
      </c>
    </row>
    <row r="1570" spans="1:5" x14ac:dyDescent="0.2">
      <c r="A1570" s="11">
        <v>40487</v>
      </c>
      <c r="B1570">
        <v>311.37289399999997</v>
      </c>
      <c r="D1570" s="11">
        <v>40487</v>
      </c>
      <c r="E1570">
        <v>312.852844</v>
      </c>
    </row>
    <row r="1571" spans="1:5" x14ac:dyDescent="0.2">
      <c r="A1571" s="11">
        <v>40490</v>
      </c>
      <c r="B1571">
        <v>312.21475199999998</v>
      </c>
      <c r="D1571" s="11">
        <v>40490</v>
      </c>
      <c r="E1571">
        <v>313.69869999999997</v>
      </c>
    </row>
    <row r="1572" spans="1:5" x14ac:dyDescent="0.2">
      <c r="A1572" s="11">
        <v>40491</v>
      </c>
      <c r="B1572">
        <v>311.24337800000001</v>
      </c>
      <c r="D1572" s="11">
        <v>40491</v>
      </c>
      <c r="E1572">
        <v>312.72271699999999</v>
      </c>
    </row>
    <row r="1573" spans="1:5" x14ac:dyDescent="0.2">
      <c r="A1573" s="11">
        <v>40492</v>
      </c>
      <c r="B1573">
        <v>310.27700800000002</v>
      </c>
      <c r="D1573" s="11">
        <v>40492</v>
      </c>
      <c r="E1573">
        <v>311.75173999999998</v>
      </c>
    </row>
    <row r="1574" spans="1:5" x14ac:dyDescent="0.2">
      <c r="A1574" s="11">
        <v>40493</v>
      </c>
      <c r="B1574">
        <v>307.44262700000002</v>
      </c>
      <c r="D1574" s="11">
        <v>40493</v>
      </c>
      <c r="E1574">
        <v>308.90390000000002</v>
      </c>
    </row>
    <row r="1575" spans="1:5" x14ac:dyDescent="0.2">
      <c r="A1575" s="11">
        <v>40494</v>
      </c>
      <c r="B1575">
        <v>300.51858499999997</v>
      </c>
      <c r="D1575" s="11">
        <v>40494</v>
      </c>
      <c r="E1575">
        <v>301.94695999999999</v>
      </c>
    </row>
    <row r="1576" spans="1:5" x14ac:dyDescent="0.2">
      <c r="A1576" s="11">
        <v>40497</v>
      </c>
      <c r="B1576">
        <v>296.62316900000002</v>
      </c>
      <c r="D1576" s="11">
        <v>40497</v>
      </c>
      <c r="E1576">
        <v>298.03302000000002</v>
      </c>
    </row>
    <row r="1577" spans="1:5" x14ac:dyDescent="0.2">
      <c r="A1577" s="11">
        <v>40498</v>
      </c>
      <c r="B1577">
        <v>290.77011099999999</v>
      </c>
      <c r="D1577" s="11">
        <v>40498</v>
      </c>
      <c r="E1577">
        <v>292.15216099999998</v>
      </c>
    </row>
    <row r="1578" spans="1:5" x14ac:dyDescent="0.2">
      <c r="A1578" s="11">
        <v>40499</v>
      </c>
      <c r="B1578">
        <v>290.68542500000001</v>
      </c>
      <c r="D1578" s="11">
        <v>40499</v>
      </c>
      <c r="E1578">
        <v>292.06707799999998</v>
      </c>
    </row>
    <row r="1579" spans="1:5" x14ac:dyDescent="0.2">
      <c r="A1579" s="11">
        <v>40500</v>
      </c>
      <c r="B1579">
        <v>297.16613799999999</v>
      </c>
      <c r="D1579" s="11">
        <v>40500</v>
      </c>
      <c r="E1579">
        <v>298.57858299999998</v>
      </c>
    </row>
    <row r="1580" spans="1:5" x14ac:dyDescent="0.2">
      <c r="A1580" s="11">
        <v>40501</v>
      </c>
      <c r="B1580">
        <v>294.31185900000003</v>
      </c>
      <c r="D1580" s="11">
        <v>40501</v>
      </c>
      <c r="E1580">
        <v>295.71072400000003</v>
      </c>
    </row>
    <row r="1581" spans="1:5" x14ac:dyDescent="0.2">
      <c r="A1581" s="11">
        <v>40504</v>
      </c>
      <c r="B1581">
        <v>294.50610399999999</v>
      </c>
      <c r="D1581" s="11">
        <v>40504</v>
      </c>
      <c r="E1581">
        <v>295.905914</v>
      </c>
    </row>
    <row r="1582" spans="1:5" x14ac:dyDescent="0.2">
      <c r="A1582" s="11">
        <v>40505</v>
      </c>
      <c r="B1582">
        <v>290.41644300000002</v>
      </c>
      <c r="D1582" s="11">
        <v>40505</v>
      </c>
      <c r="E1582">
        <v>291.796783</v>
      </c>
    </row>
    <row r="1583" spans="1:5" x14ac:dyDescent="0.2">
      <c r="A1583" s="11">
        <v>40506</v>
      </c>
      <c r="B1583">
        <v>296.37411500000002</v>
      </c>
      <c r="D1583" s="11">
        <v>40506</v>
      </c>
      <c r="E1583">
        <v>297.78277600000001</v>
      </c>
    </row>
    <row r="1584" spans="1:5" x14ac:dyDescent="0.2">
      <c r="A1584" s="11">
        <v>40508</v>
      </c>
      <c r="B1584">
        <v>293.89840700000002</v>
      </c>
      <c r="D1584" s="11">
        <v>40508</v>
      </c>
      <c r="E1584">
        <v>295.29528800000003</v>
      </c>
    </row>
    <row r="1585" spans="1:5" x14ac:dyDescent="0.2">
      <c r="A1585" s="11">
        <v>40511</v>
      </c>
      <c r="B1585">
        <v>289.96814000000001</v>
      </c>
      <c r="D1585" s="11">
        <v>40511</v>
      </c>
      <c r="E1585">
        <v>291.34634399999999</v>
      </c>
    </row>
    <row r="1586" spans="1:5" x14ac:dyDescent="0.2">
      <c r="A1586" s="11">
        <v>40512</v>
      </c>
      <c r="B1586">
        <v>276.81741299999999</v>
      </c>
      <c r="D1586" s="11">
        <v>40512</v>
      </c>
      <c r="E1586">
        <v>278.13314800000001</v>
      </c>
    </row>
    <row r="1587" spans="1:5" x14ac:dyDescent="0.2">
      <c r="A1587" s="11">
        <v>40513</v>
      </c>
      <c r="B1587">
        <v>281.12127700000002</v>
      </c>
      <c r="D1587" s="11">
        <v>40513</v>
      </c>
      <c r="E1587">
        <v>282.45745799999997</v>
      </c>
    </row>
    <row r="1588" spans="1:5" x14ac:dyDescent="0.2">
      <c r="A1588" s="11">
        <v>40514</v>
      </c>
      <c r="B1588">
        <v>284.84234600000002</v>
      </c>
      <c r="D1588" s="11">
        <v>40514</v>
      </c>
      <c r="E1588">
        <v>286.19619799999998</v>
      </c>
    </row>
    <row r="1589" spans="1:5" x14ac:dyDescent="0.2">
      <c r="A1589" s="11">
        <v>40515</v>
      </c>
      <c r="B1589">
        <v>285.43014499999998</v>
      </c>
      <c r="D1589" s="11">
        <v>40515</v>
      </c>
      <c r="E1589">
        <v>286.78677399999998</v>
      </c>
    </row>
    <row r="1590" spans="1:5" x14ac:dyDescent="0.2">
      <c r="A1590" s="11">
        <v>40518</v>
      </c>
      <c r="B1590">
        <v>288.10012799999998</v>
      </c>
      <c r="D1590" s="11">
        <v>40518</v>
      </c>
      <c r="E1590">
        <v>289.46948200000003</v>
      </c>
    </row>
    <row r="1591" spans="1:5" x14ac:dyDescent="0.2">
      <c r="A1591" s="11">
        <v>40519</v>
      </c>
      <c r="B1591">
        <v>292.473724</v>
      </c>
      <c r="D1591" s="11">
        <v>40519</v>
      </c>
      <c r="E1591">
        <v>293.86386099999999</v>
      </c>
    </row>
    <row r="1592" spans="1:5" x14ac:dyDescent="0.2">
      <c r="A1592" s="11">
        <v>40520</v>
      </c>
      <c r="B1592">
        <v>294.16738900000001</v>
      </c>
      <c r="D1592" s="11">
        <v>40520</v>
      </c>
      <c r="E1592">
        <v>295.56555200000003</v>
      </c>
    </row>
    <row r="1593" spans="1:5" x14ac:dyDescent="0.2">
      <c r="A1593" s="11">
        <v>40521</v>
      </c>
      <c r="B1593">
        <v>294.645599</v>
      </c>
      <c r="D1593" s="11">
        <v>40521</v>
      </c>
      <c r="E1593">
        <v>296.04605099999998</v>
      </c>
    </row>
    <row r="1594" spans="1:5" x14ac:dyDescent="0.2">
      <c r="A1594" s="11">
        <v>40522</v>
      </c>
      <c r="B1594">
        <v>294.99926799999997</v>
      </c>
      <c r="D1594" s="11">
        <v>40522</v>
      </c>
      <c r="E1594">
        <v>296.40139799999997</v>
      </c>
    </row>
    <row r="1595" spans="1:5" x14ac:dyDescent="0.2">
      <c r="A1595" s="11">
        <v>40525</v>
      </c>
      <c r="B1595">
        <v>296.19976800000001</v>
      </c>
      <c r="D1595" s="11">
        <v>40525</v>
      </c>
      <c r="E1595">
        <v>297.60760499999998</v>
      </c>
    </row>
    <row r="1596" spans="1:5" x14ac:dyDescent="0.2">
      <c r="A1596" s="11">
        <v>40526</v>
      </c>
      <c r="B1596">
        <v>296.34423800000002</v>
      </c>
      <c r="D1596" s="11">
        <v>40526</v>
      </c>
      <c r="E1596">
        <v>297.752747</v>
      </c>
    </row>
    <row r="1597" spans="1:5" x14ac:dyDescent="0.2">
      <c r="A1597" s="11">
        <v>40527</v>
      </c>
      <c r="B1597">
        <v>294.04785199999998</v>
      </c>
      <c r="D1597" s="11">
        <v>40527</v>
      </c>
      <c r="E1597">
        <v>295.44543499999997</v>
      </c>
    </row>
    <row r="1598" spans="1:5" x14ac:dyDescent="0.2">
      <c r="A1598" s="11">
        <v>40528</v>
      </c>
      <c r="B1598">
        <v>294.75021400000003</v>
      </c>
      <c r="D1598" s="11">
        <v>40528</v>
      </c>
      <c r="E1598">
        <v>296.15115400000002</v>
      </c>
    </row>
    <row r="1599" spans="1:5" x14ac:dyDescent="0.2">
      <c r="A1599" s="11">
        <v>40529</v>
      </c>
      <c r="B1599">
        <v>294.29690599999998</v>
      </c>
      <c r="D1599" s="11">
        <v>40529</v>
      </c>
      <c r="E1599">
        <v>295.69570900000002</v>
      </c>
    </row>
    <row r="1600" spans="1:5" x14ac:dyDescent="0.2">
      <c r="A1600" s="11">
        <v>40532</v>
      </c>
      <c r="B1600">
        <v>296.41894500000001</v>
      </c>
      <c r="D1600" s="11">
        <v>40532</v>
      </c>
      <c r="E1600">
        <v>297.82781999999997</v>
      </c>
    </row>
    <row r="1601" spans="1:6" x14ac:dyDescent="0.2">
      <c r="A1601" s="11">
        <v>40533</v>
      </c>
      <c r="B1601">
        <v>300.408997</v>
      </c>
      <c r="D1601" s="11">
        <v>40533</v>
      </c>
      <c r="E1601">
        <v>301.83682299999998</v>
      </c>
    </row>
    <row r="1602" spans="1:6" x14ac:dyDescent="0.2">
      <c r="A1602" s="11">
        <v>40534</v>
      </c>
      <c r="B1602">
        <v>301.61447099999998</v>
      </c>
      <c r="D1602" s="11">
        <v>40534</v>
      </c>
      <c r="E1602">
        <v>303.04803500000003</v>
      </c>
    </row>
    <row r="1603" spans="1:6" x14ac:dyDescent="0.2">
      <c r="A1603" s="11">
        <v>40535</v>
      </c>
      <c r="B1603">
        <v>300.98681599999998</v>
      </c>
      <c r="D1603" s="11">
        <v>40535</v>
      </c>
      <c r="E1603">
        <v>302.417419</v>
      </c>
    </row>
    <row r="1604" spans="1:6" x14ac:dyDescent="0.2">
      <c r="A1604" s="11">
        <v>40539</v>
      </c>
      <c r="B1604">
        <v>300.06527699999998</v>
      </c>
      <c r="D1604" s="11">
        <v>40539</v>
      </c>
      <c r="E1604">
        <v>301.49148600000001</v>
      </c>
    </row>
    <row r="1605" spans="1:6" x14ac:dyDescent="0.2">
      <c r="A1605" s="11">
        <v>40540</v>
      </c>
      <c r="B1605">
        <v>298.34173600000003</v>
      </c>
      <c r="D1605" s="11">
        <v>40540</v>
      </c>
      <c r="E1605">
        <v>299.75976600000001</v>
      </c>
    </row>
    <row r="1606" spans="1:6" x14ac:dyDescent="0.2">
      <c r="A1606" s="11">
        <v>40541</v>
      </c>
      <c r="B1606">
        <v>299.37786899999998</v>
      </c>
      <c r="D1606" s="11">
        <v>40541</v>
      </c>
      <c r="E1606">
        <v>300.80081200000001</v>
      </c>
    </row>
    <row r="1607" spans="1:6" x14ac:dyDescent="0.2">
      <c r="A1607" s="11">
        <v>40542</v>
      </c>
      <c r="B1607">
        <v>298.31185900000003</v>
      </c>
      <c r="D1607" s="11">
        <v>40542</v>
      </c>
      <c r="E1607">
        <v>299.729736</v>
      </c>
    </row>
    <row r="1608" spans="1:6" x14ac:dyDescent="0.2">
      <c r="A1608" s="23">
        <v>40543</v>
      </c>
      <c r="B1608" s="17">
        <v>295.87597699999998</v>
      </c>
      <c r="C1608" s="17"/>
      <c r="D1608" s="23">
        <v>40543</v>
      </c>
      <c r="E1608" s="17">
        <v>297.28228799999999</v>
      </c>
      <c r="F1608" t="s">
        <v>84</v>
      </c>
    </row>
    <row r="1609" spans="1:6" x14ac:dyDescent="0.2">
      <c r="A1609" s="11">
        <v>40546</v>
      </c>
      <c r="B1609">
        <v>301.04660000000001</v>
      </c>
      <c r="D1609" s="11">
        <v>40546</v>
      </c>
      <c r="E1609">
        <v>302.47747800000002</v>
      </c>
    </row>
    <row r="1610" spans="1:6" x14ac:dyDescent="0.2">
      <c r="A1610" s="11">
        <v>40547</v>
      </c>
      <c r="B1610">
        <v>299.93576000000002</v>
      </c>
      <c r="D1610" s="11">
        <v>40547</v>
      </c>
      <c r="E1610">
        <v>301.36135899999999</v>
      </c>
    </row>
    <row r="1611" spans="1:6" x14ac:dyDescent="0.2">
      <c r="A1611" s="11">
        <v>40548</v>
      </c>
      <c r="B1611">
        <v>303.39779700000003</v>
      </c>
      <c r="D1611" s="11">
        <v>40548</v>
      </c>
      <c r="E1611">
        <v>304.83984400000003</v>
      </c>
    </row>
    <row r="1612" spans="1:6" x14ac:dyDescent="0.2">
      <c r="A1612" s="11">
        <v>40549</v>
      </c>
      <c r="B1612">
        <v>305.60452299999997</v>
      </c>
      <c r="D1612" s="11">
        <v>40549</v>
      </c>
      <c r="E1612">
        <v>307.05706800000002</v>
      </c>
    </row>
    <row r="1613" spans="1:6" x14ac:dyDescent="0.2">
      <c r="A1613" s="11">
        <v>40550</v>
      </c>
      <c r="B1613">
        <v>307.069031</v>
      </c>
      <c r="D1613" s="11">
        <v>40550</v>
      </c>
      <c r="E1613">
        <v>308.52853399999998</v>
      </c>
    </row>
    <row r="1614" spans="1:6" x14ac:dyDescent="0.2">
      <c r="A1614" s="11">
        <v>40553</v>
      </c>
      <c r="B1614">
        <v>305.958191</v>
      </c>
      <c r="D1614" s="11">
        <v>40553</v>
      </c>
      <c r="E1614">
        <v>307.41241500000001</v>
      </c>
    </row>
    <row r="1615" spans="1:6" x14ac:dyDescent="0.2">
      <c r="A1615" s="11">
        <v>40554</v>
      </c>
      <c r="B1615">
        <v>306.854828</v>
      </c>
      <c r="D1615" s="11">
        <v>40554</v>
      </c>
      <c r="E1615">
        <v>308.31332400000002</v>
      </c>
    </row>
    <row r="1616" spans="1:6" x14ac:dyDescent="0.2">
      <c r="A1616" s="11">
        <v>40555</v>
      </c>
      <c r="B1616">
        <v>307.28323399999999</v>
      </c>
      <c r="D1616" s="11">
        <v>40555</v>
      </c>
      <c r="E1616">
        <v>308.74374399999999</v>
      </c>
    </row>
    <row r="1617" spans="1:5" x14ac:dyDescent="0.2">
      <c r="A1617" s="11">
        <v>40556</v>
      </c>
      <c r="B1617">
        <v>307.19357300000001</v>
      </c>
      <c r="D1617" s="11">
        <v>40556</v>
      </c>
      <c r="E1617">
        <v>308.65365600000001</v>
      </c>
    </row>
    <row r="1618" spans="1:5" x14ac:dyDescent="0.2">
      <c r="A1618" s="11">
        <v>40557</v>
      </c>
      <c r="B1618">
        <v>310.92459100000002</v>
      </c>
      <c r="D1618" s="11">
        <v>40557</v>
      </c>
      <c r="E1618">
        <v>312.40240499999999</v>
      </c>
    </row>
    <row r="1619" spans="1:5" x14ac:dyDescent="0.2">
      <c r="A1619" s="11">
        <v>40561</v>
      </c>
      <c r="B1619">
        <v>318.62072799999999</v>
      </c>
      <c r="D1619" s="11">
        <v>40561</v>
      </c>
      <c r="E1619">
        <v>320.135132</v>
      </c>
    </row>
    <row r="1620" spans="1:5" x14ac:dyDescent="0.2">
      <c r="A1620" s="11">
        <v>40562</v>
      </c>
      <c r="B1620">
        <v>314.69543499999997</v>
      </c>
      <c r="D1620" s="11">
        <v>40562</v>
      </c>
      <c r="E1620">
        <v>316.191193</v>
      </c>
    </row>
    <row r="1621" spans="1:5" x14ac:dyDescent="0.2">
      <c r="A1621" s="11">
        <v>40563</v>
      </c>
      <c r="B1621">
        <v>312.21475199999998</v>
      </c>
      <c r="D1621" s="11">
        <v>40563</v>
      </c>
      <c r="E1621">
        <v>313.69869999999997</v>
      </c>
    </row>
    <row r="1622" spans="1:5" x14ac:dyDescent="0.2">
      <c r="A1622" s="11">
        <v>40564</v>
      </c>
      <c r="B1622">
        <v>304.77264400000001</v>
      </c>
      <c r="D1622" s="11">
        <v>40564</v>
      </c>
      <c r="E1622">
        <v>306.22122200000001</v>
      </c>
    </row>
    <row r="1623" spans="1:5" x14ac:dyDescent="0.2">
      <c r="A1623" s="11">
        <v>40567</v>
      </c>
      <c r="B1623">
        <v>304.39904799999999</v>
      </c>
      <c r="D1623" s="11">
        <v>40567</v>
      </c>
      <c r="E1623">
        <v>305.84585600000003</v>
      </c>
    </row>
    <row r="1624" spans="1:5" x14ac:dyDescent="0.2">
      <c r="A1624" s="11">
        <v>40568</v>
      </c>
      <c r="B1624">
        <v>308.79754600000001</v>
      </c>
      <c r="D1624" s="11">
        <v>40568</v>
      </c>
      <c r="E1624">
        <v>310.26525900000001</v>
      </c>
    </row>
    <row r="1625" spans="1:5" x14ac:dyDescent="0.2">
      <c r="A1625" s="11">
        <v>40569</v>
      </c>
      <c r="B1625">
        <v>307.098907</v>
      </c>
      <c r="D1625" s="11">
        <v>40569</v>
      </c>
      <c r="E1625">
        <v>308.55856299999999</v>
      </c>
    </row>
    <row r="1626" spans="1:5" x14ac:dyDescent="0.2">
      <c r="A1626" s="11">
        <v>40570</v>
      </c>
      <c r="B1626">
        <v>307.24337800000001</v>
      </c>
      <c r="D1626" s="11">
        <v>40570</v>
      </c>
      <c r="E1626">
        <v>308.70370500000001</v>
      </c>
    </row>
    <row r="1627" spans="1:5" x14ac:dyDescent="0.2">
      <c r="A1627" s="11">
        <v>40571</v>
      </c>
      <c r="B1627">
        <v>299.37286399999999</v>
      </c>
      <c r="D1627" s="11">
        <v>40571</v>
      </c>
      <c r="E1627">
        <v>300.79580700000002</v>
      </c>
    </row>
    <row r="1628" spans="1:5" x14ac:dyDescent="0.2">
      <c r="A1628" s="11">
        <v>40574</v>
      </c>
      <c r="B1628">
        <v>299.05905200000001</v>
      </c>
      <c r="D1628" s="11">
        <v>40574</v>
      </c>
      <c r="E1628">
        <v>300.48046900000003</v>
      </c>
    </row>
    <row r="1629" spans="1:5" x14ac:dyDescent="0.2">
      <c r="A1629" s="11">
        <v>40575</v>
      </c>
      <c r="B1629">
        <v>304.37912</v>
      </c>
      <c r="D1629" s="11">
        <v>40575</v>
      </c>
      <c r="E1629">
        <v>305.82583599999998</v>
      </c>
    </row>
    <row r="1630" spans="1:5" x14ac:dyDescent="0.2">
      <c r="A1630" s="11">
        <v>40576</v>
      </c>
      <c r="B1630">
        <v>304.85732999999999</v>
      </c>
      <c r="D1630" s="11">
        <v>40576</v>
      </c>
      <c r="E1630">
        <v>306.30630500000001</v>
      </c>
    </row>
    <row r="1631" spans="1:5" x14ac:dyDescent="0.2">
      <c r="A1631" s="11">
        <v>40577</v>
      </c>
      <c r="B1631">
        <v>303.93576000000002</v>
      </c>
      <c r="D1631" s="11">
        <v>40577</v>
      </c>
      <c r="E1631">
        <v>305.38037100000003</v>
      </c>
    </row>
    <row r="1632" spans="1:5" x14ac:dyDescent="0.2">
      <c r="A1632" s="11">
        <v>40578</v>
      </c>
      <c r="B1632">
        <v>304.34921300000002</v>
      </c>
      <c r="D1632" s="11">
        <v>40578</v>
      </c>
      <c r="E1632">
        <v>305.79580700000002</v>
      </c>
    </row>
    <row r="1633" spans="1:5" x14ac:dyDescent="0.2">
      <c r="A1633" s="11">
        <v>40581</v>
      </c>
      <c r="B1633">
        <v>305.99804699999999</v>
      </c>
      <c r="D1633" s="11">
        <v>40581</v>
      </c>
      <c r="E1633">
        <v>307.45245399999999</v>
      </c>
    </row>
    <row r="1634" spans="1:5" x14ac:dyDescent="0.2">
      <c r="A1634" s="11">
        <v>40582</v>
      </c>
      <c r="B1634">
        <v>308.03539999999998</v>
      </c>
      <c r="D1634" s="11">
        <v>40582</v>
      </c>
      <c r="E1634">
        <v>309.49951199999998</v>
      </c>
    </row>
    <row r="1635" spans="1:5" x14ac:dyDescent="0.2">
      <c r="A1635" s="11">
        <v>40583</v>
      </c>
      <c r="B1635">
        <v>307.098907</v>
      </c>
      <c r="D1635" s="11">
        <v>40583</v>
      </c>
      <c r="E1635">
        <v>308.55856299999999</v>
      </c>
    </row>
    <row r="1636" spans="1:5" x14ac:dyDescent="0.2">
      <c r="A1636" s="11">
        <v>40584</v>
      </c>
      <c r="B1636">
        <v>307.069031</v>
      </c>
      <c r="D1636" s="11">
        <v>40584</v>
      </c>
      <c r="E1636">
        <v>308.52853399999998</v>
      </c>
    </row>
    <row r="1637" spans="1:5" x14ac:dyDescent="0.2">
      <c r="A1637" s="11">
        <v>40585</v>
      </c>
      <c r="B1637">
        <v>311.08398399999999</v>
      </c>
      <c r="D1637" s="11">
        <v>40585</v>
      </c>
      <c r="E1637">
        <v>312.56256100000002</v>
      </c>
    </row>
    <row r="1638" spans="1:5" x14ac:dyDescent="0.2">
      <c r="A1638" s="11">
        <v>40588</v>
      </c>
      <c r="B1638">
        <v>312.90216099999998</v>
      </c>
      <c r="D1638" s="11">
        <v>40588</v>
      </c>
      <c r="E1638">
        <v>314.38940400000001</v>
      </c>
    </row>
    <row r="1639" spans="1:5" x14ac:dyDescent="0.2">
      <c r="A1639" s="11">
        <v>40589</v>
      </c>
      <c r="B1639">
        <v>310.90963699999998</v>
      </c>
      <c r="D1639" s="11">
        <v>40589</v>
      </c>
      <c r="E1639">
        <v>312.38738999999998</v>
      </c>
    </row>
    <row r="1640" spans="1:5" x14ac:dyDescent="0.2">
      <c r="A1640" s="11">
        <v>40590</v>
      </c>
      <c r="B1640">
        <v>310.94448899999998</v>
      </c>
      <c r="D1640" s="11">
        <v>40590</v>
      </c>
      <c r="E1640">
        <v>312.42242399999998</v>
      </c>
    </row>
    <row r="1641" spans="1:5" x14ac:dyDescent="0.2">
      <c r="A1641" s="11">
        <v>40591</v>
      </c>
      <c r="B1641">
        <v>311.46255500000001</v>
      </c>
      <c r="D1641" s="11">
        <v>40591</v>
      </c>
      <c r="E1641">
        <v>312.94293199999998</v>
      </c>
    </row>
    <row r="1642" spans="1:5" x14ac:dyDescent="0.2">
      <c r="A1642" s="11">
        <v>40592</v>
      </c>
      <c r="B1642">
        <v>313.86355600000002</v>
      </c>
      <c r="D1642" s="11">
        <v>40592</v>
      </c>
      <c r="E1642">
        <v>315.35534699999999</v>
      </c>
    </row>
    <row r="1643" spans="1:5" x14ac:dyDescent="0.2">
      <c r="A1643" s="11">
        <v>40596</v>
      </c>
      <c r="B1643">
        <v>303.96566799999999</v>
      </c>
      <c r="D1643" s="11">
        <v>40596</v>
      </c>
      <c r="E1643">
        <v>305.41039999999998</v>
      </c>
    </row>
    <row r="1644" spans="1:5" x14ac:dyDescent="0.2">
      <c r="A1644" s="11">
        <v>40597</v>
      </c>
      <c r="B1644">
        <v>304.51858499999997</v>
      </c>
      <c r="D1644" s="11">
        <v>40597</v>
      </c>
      <c r="E1644">
        <v>305.96597300000002</v>
      </c>
    </row>
    <row r="1645" spans="1:5" x14ac:dyDescent="0.2">
      <c r="A1645" s="11">
        <v>40598</v>
      </c>
      <c r="B1645">
        <v>303.27325400000001</v>
      </c>
      <c r="D1645" s="11">
        <v>40598</v>
      </c>
      <c r="E1645">
        <v>304.71472199999999</v>
      </c>
    </row>
    <row r="1646" spans="1:5" x14ac:dyDescent="0.2">
      <c r="A1646" s="11">
        <v>40599</v>
      </c>
      <c r="B1646">
        <v>303.88098100000002</v>
      </c>
      <c r="D1646" s="11">
        <v>40599</v>
      </c>
      <c r="E1646">
        <v>305.32531699999998</v>
      </c>
    </row>
    <row r="1647" spans="1:5" x14ac:dyDescent="0.2">
      <c r="A1647" s="11">
        <v>40602</v>
      </c>
      <c r="B1647">
        <v>305.55471799999998</v>
      </c>
      <c r="D1647" s="11">
        <v>40602</v>
      </c>
      <c r="E1647">
        <v>307.00701900000001</v>
      </c>
    </row>
    <row r="1648" spans="1:5" x14ac:dyDescent="0.2">
      <c r="A1648" s="11">
        <v>40603</v>
      </c>
      <c r="B1648">
        <v>299.25830100000002</v>
      </c>
      <c r="D1648" s="11">
        <v>40603</v>
      </c>
      <c r="E1648">
        <v>300.68069500000001</v>
      </c>
    </row>
    <row r="1649" spans="1:5" x14ac:dyDescent="0.2">
      <c r="A1649" s="11">
        <v>40604</v>
      </c>
      <c r="B1649">
        <v>299.27325400000001</v>
      </c>
      <c r="D1649" s="11">
        <v>40604</v>
      </c>
      <c r="E1649">
        <v>300.69570900000002</v>
      </c>
    </row>
    <row r="1650" spans="1:5" x14ac:dyDescent="0.2">
      <c r="A1650" s="11">
        <v>40605</v>
      </c>
      <c r="B1650">
        <v>303.64187600000002</v>
      </c>
      <c r="D1650" s="11">
        <v>40605</v>
      </c>
      <c r="E1650">
        <v>305.085083</v>
      </c>
    </row>
    <row r="1651" spans="1:5" x14ac:dyDescent="0.2">
      <c r="A1651" s="11">
        <v>40606</v>
      </c>
      <c r="B1651">
        <v>299.18856799999998</v>
      </c>
      <c r="D1651" s="11">
        <v>40606</v>
      </c>
      <c r="E1651">
        <v>300.61059599999999</v>
      </c>
    </row>
    <row r="1652" spans="1:5" x14ac:dyDescent="0.2">
      <c r="A1652" s="11">
        <v>40609</v>
      </c>
      <c r="B1652">
        <v>294.72531099999998</v>
      </c>
      <c r="D1652" s="11">
        <v>40609</v>
      </c>
      <c r="E1652">
        <v>296.12612899999999</v>
      </c>
    </row>
    <row r="1653" spans="1:5" x14ac:dyDescent="0.2">
      <c r="A1653" s="11">
        <v>40610</v>
      </c>
      <c r="B1653">
        <v>295.04907200000002</v>
      </c>
      <c r="D1653" s="11">
        <v>40610</v>
      </c>
      <c r="E1653">
        <v>296.45144699999997</v>
      </c>
    </row>
    <row r="1654" spans="1:5" x14ac:dyDescent="0.2">
      <c r="A1654" s="11">
        <v>40611</v>
      </c>
      <c r="B1654">
        <v>294.78008999999997</v>
      </c>
      <c r="D1654" s="11">
        <v>40611</v>
      </c>
      <c r="E1654">
        <v>296.18118299999998</v>
      </c>
    </row>
    <row r="1655" spans="1:5" x14ac:dyDescent="0.2">
      <c r="A1655" s="11">
        <v>40612</v>
      </c>
      <c r="B1655">
        <v>289.06649800000002</v>
      </c>
      <c r="D1655" s="11">
        <v>40612</v>
      </c>
      <c r="E1655">
        <v>290.44042999999999</v>
      </c>
    </row>
    <row r="1656" spans="1:5" x14ac:dyDescent="0.2">
      <c r="A1656" s="11">
        <v>40613</v>
      </c>
      <c r="B1656">
        <v>287.27819799999997</v>
      </c>
      <c r="D1656" s="11">
        <v>40613</v>
      </c>
      <c r="E1656">
        <v>288.64364599999999</v>
      </c>
    </row>
    <row r="1657" spans="1:5" x14ac:dyDescent="0.2">
      <c r="A1657" s="11">
        <v>40616</v>
      </c>
      <c r="B1657">
        <v>283.93075599999997</v>
      </c>
      <c r="D1657" s="11">
        <v>40616</v>
      </c>
      <c r="E1657">
        <v>285.28027300000002</v>
      </c>
    </row>
    <row r="1658" spans="1:5" x14ac:dyDescent="0.2">
      <c r="A1658" s="11">
        <v>40617</v>
      </c>
      <c r="B1658">
        <v>283.71655299999998</v>
      </c>
      <c r="D1658" s="11">
        <v>40617</v>
      </c>
      <c r="E1658">
        <v>285.06506300000001</v>
      </c>
    </row>
    <row r="1659" spans="1:5" x14ac:dyDescent="0.2">
      <c r="A1659" s="11">
        <v>40618</v>
      </c>
      <c r="B1659">
        <v>277.50982699999997</v>
      </c>
      <c r="D1659" s="11">
        <v>40618</v>
      </c>
      <c r="E1659">
        <v>278.82882699999999</v>
      </c>
    </row>
    <row r="1660" spans="1:5" x14ac:dyDescent="0.2">
      <c r="A1660" s="11">
        <v>40619</v>
      </c>
      <c r="B1660">
        <v>279.631866</v>
      </c>
      <c r="D1660" s="11">
        <v>40619</v>
      </c>
      <c r="E1660">
        <v>280.96096799999998</v>
      </c>
    </row>
    <row r="1661" spans="1:5" x14ac:dyDescent="0.2">
      <c r="A1661" s="11">
        <v>40620</v>
      </c>
      <c r="B1661">
        <v>279.48242199999999</v>
      </c>
      <c r="D1661" s="11">
        <v>40620</v>
      </c>
      <c r="E1661">
        <v>280.81082199999997</v>
      </c>
    </row>
    <row r="1662" spans="1:5" x14ac:dyDescent="0.2">
      <c r="A1662" s="11">
        <v>40623</v>
      </c>
      <c r="B1662">
        <v>287.17361499999998</v>
      </c>
      <c r="D1662" s="11">
        <v>40623</v>
      </c>
      <c r="E1662">
        <v>288.538544</v>
      </c>
    </row>
    <row r="1663" spans="1:5" x14ac:dyDescent="0.2">
      <c r="A1663" s="11">
        <v>40624</v>
      </c>
      <c r="B1663">
        <v>287.58206200000001</v>
      </c>
      <c r="D1663" s="11">
        <v>40624</v>
      </c>
      <c r="E1663">
        <v>288.94894399999998</v>
      </c>
    </row>
    <row r="1664" spans="1:5" x14ac:dyDescent="0.2">
      <c r="A1664" s="11">
        <v>40625</v>
      </c>
      <c r="B1664">
        <v>289.993042</v>
      </c>
      <c r="D1664" s="11">
        <v>40625</v>
      </c>
      <c r="E1664">
        <v>291.37136800000002</v>
      </c>
    </row>
    <row r="1665" spans="1:5" x14ac:dyDescent="0.2">
      <c r="A1665" s="11">
        <v>40626</v>
      </c>
      <c r="B1665">
        <v>292.34921300000002</v>
      </c>
      <c r="D1665" s="11">
        <v>40626</v>
      </c>
      <c r="E1665">
        <v>293.73873900000001</v>
      </c>
    </row>
    <row r="1666" spans="1:5" x14ac:dyDescent="0.2">
      <c r="A1666" s="11">
        <v>40627</v>
      </c>
      <c r="B1666">
        <v>288.78756700000002</v>
      </c>
      <c r="D1666" s="11">
        <v>40627</v>
      </c>
      <c r="E1666">
        <v>290.16015599999997</v>
      </c>
    </row>
    <row r="1667" spans="1:5" x14ac:dyDescent="0.2">
      <c r="A1667" s="11">
        <v>40630</v>
      </c>
      <c r="B1667">
        <v>286.60574300000002</v>
      </c>
      <c r="D1667" s="11">
        <v>40630</v>
      </c>
      <c r="E1667">
        <v>287.96795700000001</v>
      </c>
    </row>
    <row r="1668" spans="1:5" x14ac:dyDescent="0.2">
      <c r="A1668" s="11">
        <v>40631</v>
      </c>
      <c r="B1668">
        <v>289.778839</v>
      </c>
      <c r="D1668" s="11">
        <v>40631</v>
      </c>
      <c r="E1668">
        <v>291.156158</v>
      </c>
    </row>
    <row r="1669" spans="1:5" x14ac:dyDescent="0.2">
      <c r="A1669" s="11">
        <v>40632</v>
      </c>
      <c r="B1669">
        <v>289.833618</v>
      </c>
      <c r="D1669" s="11">
        <v>40632</v>
      </c>
      <c r="E1669">
        <v>291.21121199999999</v>
      </c>
    </row>
    <row r="1670" spans="1:5" x14ac:dyDescent="0.2">
      <c r="A1670" s="11">
        <v>40633</v>
      </c>
      <c r="B1670">
        <v>292.28445399999998</v>
      </c>
      <c r="D1670" s="11">
        <v>40633</v>
      </c>
      <c r="E1670">
        <v>293.673676</v>
      </c>
    </row>
    <row r="1671" spans="1:5" x14ac:dyDescent="0.2">
      <c r="A1671" s="11">
        <v>40634</v>
      </c>
      <c r="B1671">
        <v>294.79504400000002</v>
      </c>
      <c r="D1671" s="11">
        <v>40634</v>
      </c>
      <c r="E1671">
        <v>296.19619799999998</v>
      </c>
    </row>
    <row r="1672" spans="1:5" x14ac:dyDescent="0.2">
      <c r="A1672" s="11">
        <v>40637</v>
      </c>
      <c r="B1672">
        <v>292.74273699999998</v>
      </c>
      <c r="D1672" s="11">
        <v>40637</v>
      </c>
      <c r="E1672">
        <v>294.13412499999998</v>
      </c>
    </row>
    <row r="1673" spans="1:5" x14ac:dyDescent="0.2">
      <c r="A1673" s="11">
        <v>40638</v>
      </c>
      <c r="B1673">
        <v>283.48245200000002</v>
      </c>
      <c r="D1673" s="11">
        <v>40638</v>
      </c>
      <c r="E1673">
        <v>284.82983400000001</v>
      </c>
    </row>
    <row r="1674" spans="1:5" x14ac:dyDescent="0.2">
      <c r="A1674" s="11">
        <v>40639</v>
      </c>
      <c r="B1674">
        <v>286.017944</v>
      </c>
      <c r="D1674" s="11">
        <v>40639</v>
      </c>
      <c r="E1674">
        <v>287.37738000000002</v>
      </c>
    </row>
    <row r="1675" spans="1:5" x14ac:dyDescent="0.2">
      <c r="A1675" s="11">
        <v>40640</v>
      </c>
      <c r="B1675">
        <v>288.91705300000001</v>
      </c>
      <c r="D1675" s="11">
        <v>40640</v>
      </c>
      <c r="E1675">
        <v>290.29028299999999</v>
      </c>
    </row>
    <row r="1676" spans="1:5" x14ac:dyDescent="0.2">
      <c r="A1676" s="11">
        <v>40641</v>
      </c>
      <c r="B1676">
        <v>288.00048800000002</v>
      </c>
      <c r="D1676" s="11">
        <v>40641</v>
      </c>
      <c r="E1676">
        <v>289.36935399999999</v>
      </c>
    </row>
    <row r="1677" spans="1:5" x14ac:dyDescent="0.2">
      <c r="A1677" s="11">
        <v>40644</v>
      </c>
      <c r="B1677">
        <v>287.606964</v>
      </c>
      <c r="D1677" s="11">
        <v>40644</v>
      </c>
      <c r="E1677">
        <v>288.97396900000001</v>
      </c>
    </row>
    <row r="1678" spans="1:5" x14ac:dyDescent="0.2">
      <c r="A1678" s="11">
        <v>40645</v>
      </c>
      <c r="B1678">
        <v>284.23959400000001</v>
      </c>
      <c r="D1678" s="11">
        <v>40645</v>
      </c>
      <c r="E1678">
        <v>285.590576</v>
      </c>
    </row>
    <row r="1679" spans="1:5" x14ac:dyDescent="0.2">
      <c r="A1679" s="11">
        <v>40646</v>
      </c>
      <c r="B1679">
        <v>287.06402600000001</v>
      </c>
      <c r="D1679" s="11">
        <v>40646</v>
      </c>
      <c r="E1679">
        <v>288.42843599999998</v>
      </c>
    </row>
    <row r="1680" spans="1:5" x14ac:dyDescent="0.2">
      <c r="A1680" s="11">
        <v>40647</v>
      </c>
      <c r="B1680">
        <v>288.17483499999997</v>
      </c>
      <c r="D1680" s="11">
        <v>40647</v>
      </c>
      <c r="E1680">
        <v>289.544556</v>
      </c>
    </row>
    <row r="1681" spans="1:5" x14ac:dyDescent="0.2">
      <c r="A1681" s="11">
        <v>40648</v>
      </c>
      <c r="B1681">
        <v>264.35913099999999</v>
      </c>
      <c r="D1681" s="11">
        <v>40648</v>
      </c>
      <c r="E1681">
        <v>265.61560100000003</v>
      </c>
    </row>
    <row r="1682" spans="1:5" x14ac:dyDescent="0.2">
      <c r="A1682" s="11">
        <v>40651</v>
      </c>
      <c r="B1682">
        <v>262.43630999999999</v>
      </c>
      <c r="D1682" s="11">
        <v>40651</v>
      </c>
      <c r="E1682">
        <v>263.68368500000003</v>
      </c>
    </row>
    <row r="1683" spans="1:5" x14ac:dyDescent="0.2">
      <c r="A1683" s="11">
        <v>40652</v>
      </c>
      <c r="B1683">
        <v>259.79122899999999</v>
      </c>
      <c r="D1683" s="11">
        <v>40652</v>
      </c>
      <c r="E1683">
        <v>261.02603099999999</v>
      </c>
    </row>
    <row r="1684" spans="1:5" x14ac:dyDescent="0.2">
      <c r="A1684" s="11">
        <v>40653</v>
      </c>
      <c r="B1684">
        <v>261.88339200000001</v>
      </c>
      <c r="D1684" s="11">
        <v>40653</v>
      </c>
      <c r="E1684">
        <v>263.12814300000002</v>
      </c>
    </row>
    <row r="1685" spans="1:5" x14ac:dyDescent="0.2">
      <c r="A1685" s="11">
        <v>40654</v>
      </c>
      <c r="B1685">
        <v>261.56957999999997</v>
      </c>
      <c r="D1685" s="11">
        <v>40654</v>
      </c>
      <c r="E1685">
        <v>262.81280500000003</v>
      </c>
    </row>
    <row r="1686" spans="1:5" x14ac:dyDescent="0.2">
      <c r="A1686" s="11">
        <v>40658</v>
      </c>
      <c r="B1686">
        <v>261.54467799999998</v>
      </c>
      <c r="D1686" s="11">
        <v>40658</v>
      </c>
      <c r="E1686">
        <v>262.787781</v>
      </c>
    </row>
    <row r="1687" spans="1:5" x14ac:dyDescent="0.2">
      <c r="A1687" s="11">
        <v>40659</v>
      </c>
      <c r="B1687">
        <v>265.41516100000001</v>
      </c>
      <c r="D1687" s="11">
        <v>40659</v>
      </c>
      <c r="E1687">
        <v>266.67666600000001</v>
      </c>
    </row>
    <row r="1688" spans="1:5" x14ac:dyDescent="0.2">
      <c r="A1688" s="11">
        <v>40660</v>
      </c>
      <c r="B1688">
        <v>267.875946</v>
      </c>
      <c r="D1688" s="11">
        <v>40660</v>
      </c>
      <c r="E1688">
        <v>269.14913899999999</v>
      </c>
    </row>
    <row r="1689" spans="1:5" x14ac:dyDescent="0.2">
      <c r="A1689" s="11">
        <v>40661</v>
      </c>
      <c r="B1689">
        <v>267.98052999999999</v>
      </c>
      <c r="D1689" s="11">
        <v>40661</v>
      </c>
      <c r="E1689">
        <v>269.25424199999998</v>
      </c>
    </row>
    <row r="1690" spans="1:5" x14ac:dyDescent="0.2">
      <c r="A1690" s="11">
        <v>40662</v>
      </c>
      <c r="B1690">
        <v>271.034088</v>
      </c>
      <c r="D1690" s="11">
        <v>40662</v>
      </c>
      <c r="E1690">
        <v>272.32232699999997</v>
      </c>
    </row>
    <row r="1691" spans="1:5" x14ac:dyDescent="0.2">
      <c r="A1691" s="11">
        <v>40665</v>
      </c>
      <c r="B1691">
        <v>268.27444500000001</v>
      </c>
      <c r="D1691" s="11">
        <v>40665</v>
      </c>
      <c r="E1691">
        <v>269.54956099999998</v>
      </c>
    </row>
    <row r="1692" spans="1:5" x14ac:dyDescent="0.2">
      <c r="A1692" s="11">
        <v>40666</v>
      </c>
      <c r="B1692">
        <v>265.948151</v>
      </c>
      <c r="D1692" s="11">
        <v>40666</v>
      </c>
      <c r="E1692">
        <v>267.212219</v>
      </c>
    </row>
    <row r="1693" spans="1:5" x14ac:dyDescent="0.2">
      <c r="A1693" s="11">
        <v>40667</v>
      </c>
      <c r="B1693">
        <v>266.89462300000002</v>
      </c>
      <c r="D1693" s="11">
        <v>40667</v>
      </c>
      <c r="E1693">
        <v>268.16317700000002</v>
      </c>
    </row>
    <row r="1694" spans="1:5" x14ac:dyDescent="0.2">
      <c r="A1694" s="11">
        <v>40668</v>
      </c>
      <c r="B1694">
        <v>266.137451</v>
      </c>
      <c r="D1694" s="11">
        <v>40668</v>
      </c>
      <c r="E1694">
        <v>267.40240499999999</v>
      </c>
    </row>
    <row r="1695" spans="1:5" x14ac:dyDescent="0.2">
      <c r="A1695" s="11">
        <v>40669</v>
      </c>
      <c r="B1695">
        <v>266.65054300000003</v>
      </c>
      <c r="D1695" s="11">
        <v>40669</v>
      </c>
      <c r="E1695">
        <v>267.91790800000001</v>
      </c>
    </row>
    <row r="1696" spans="1:5" x14ac:dyDescent="0.2">
      <c r="A1696" s="11">
        <v>40672</v>
      </c>
      <c r="B1696">
        <v>267.83609000000001</v>
      </c>
      <c r="D1696" s="11">
        <v>40672</v>
      </c>
      <c r="E1696">
        <v>269.10910000000001</v>
      </c>
    </row>
    <row r="1697" spans="1:5" x14ac:dyDescent="0.2">
      <c r="A1697" s="11">
        <v>40673</v>
      </c>
      <c r="B1697">
        <v>270.31677200000001</v>
      </c>
      <c r="D1697" s="11">
        <v>40673</v>
      </c>
      <c r="E1697">
        <v>271.60159299999998</v>
      </c>
    </row>
    <row r="1698" spans="1:5" x14ac:dyDescent="0.2">
      <c r="A1698" s="11">
        <v>40674</v>
      </c>
      <c r="B1698">
        <v>266.72525000000002</v>
      </c>
      <c r="D1698" s="11">
        <v>40674</v>
      </c>
      <c r="E1698">
        <v>267.99298099999999</v>
      </c>
    </row>
    <row r="1699" spans="1:5" x14ac:dyDescent="0.2">
      <c r="A1699" s="11">
        <v>40675</v>
      </c>
      <c r="B1699">
        <v>266.52600100000001</v>
      </c>
      <c r="D1699" s="11">
        <v>40675</v>
      </c>
      <c r="E1699">
        <v>267.79278599999998</v>
      </c>
    </row>
    <row r="1700" spans="1:5" x14ac:dyDescent="0.2">
      <c r="A1700" s="11">
        <v>40676</v>
      </c>
      <c r="B1700">
        <v>263.78625499999998</v>
      </c>
      <c r="D1700" s="11">
        <v>40676</v>
      </c>
      <c r="E1700">
        <v>265.04003899999998</v>
      </c>
    </row>
    <row r="1701" spans="1:5" x14ac:dyDescent="0.2">
      <c r="A1701" s="11">
        <v>40679</v>
      </c>
      <c r="B1701">
        <v>258.24203499999999</v>
      </c>
      <c r="D1701" s="11">
        <v>40679</v>
      </c>
      <c r="E1701">
        <v>259.46948200000003</v>
      </c>
    </row>
    <row r="1702" spans="1:5" x14ac:dyDescent="0.2">
      <c r="A1702" s="11">
        <v>40680</v>
      </c>
      <c r="B1702">
        <v>264.23956299999998</v>
      </c>
      <c r="D1702" s="11">
        <v>40680</v>
      </c>
      <c r="E1702">
        <v>265.49548299999998</v>
      </c>
    </row>
    <row r="1703" spans="1:5" x14ac:dyDescent="0.2">
      <c r="A1703" s="11">
        <v>40681</v>
      </c>
      <c r="B1703">
        <v>263.91577100000001</v>
      </c>
      <c r="D1703" s="11">
        <v>40681</v>
      </c>
      <c r="E1703">
        <v>265.17016599999999</v>
      </c>
    </row>
    <row r="1704" spans="1:5" x14ac:dyDescent="0.2">
      <c r="A1704" s="11">
        <v>40682</v>
      </c>
      <c r="B1704">
        <v>264.63308699999999</v>
      </c>
      <c r="D1704" s="11">
        <v>40682</v>
      </c>
      <c r="E1704">
        <v>265.89089999999999</v>
      </c>
    </row>
    <row r="1705" spans="1:5" x14ac:dyDescent="0.2">
      <c r="A1705" s="11">
        <v>40683</v>
      </c>
      <c r="B1705">
        <v>261.03656000000001</v>
      </c>
      <c r="D1705" s="11">
        <v>40683</v>
      </c>
      <c r="E1705">
        <v>262.27728300000001</v>
      </c>
    </row>
    <row r="1706" spans="1:5" x14ac:dyDescent="0.2">
      <c r="A1706" s="11">
        <v>40686</v>
      </c>
      <c r="B1706">
        <v>258.22711199999998</v>
      </c>
      <c r="D1706" s="11">
        <v>40686</v>
      </c>
      <c r="E1706">
        <v>259.45446800000002</v>
      </c>
    </row>
    <row r="1707" spans="1:5" x14ac:dyDescent="0.2">
      <c r="A1707" s="11">
        <v>40687</v>
      </c>
      <c r="B1707">
        <v>258.16235399999999</v>
      </c>
      <c r="D1707" s="11">
        <v>40687</v>
      </c>
      <c r="E1707">
        <v>259.38940400000001</v>
      </c>
    </row>
    <row r="1708" spans="1:5" x14ac:dyDescent="0.2">
      <c r="A1708" s="11">
        <v>40688</v>
      </c>
      <c r="B1708">
        <v>258.86471599999999</v>
      </c>
      <c r="D1708" s="11">
        <v>40688</v>
      </c>
      <c r="E1708">
        <v>260.09509300000002</v>
      </c>
    </row>
    <row r="1709" spans="1:5" x14ac:dyDescent="0.2">
      <c r="A1709" s="11">
        <v>40689</v>
      </c>
      <c r="B1709">
        <v>258.09759500000001</v>
      </c>
      <c r="D1709" s="11">
        <v>40689</v>
      </c>
      <c r="E1709">
        <v>259.32431000000003</v>
      </c>
    </row>
    <row r="1710" spans="1:5" x14ac:dyDescent="0.2">
      <c r="A1710" s="11">
        <v>40690</v>
      </c>
      <c r="B1710">
        <v>259.477417</v>
      </c>
      <c r="D1710" s="11">
        <v>40690</v>
      </c>
      <c r="E1710">
        <v>260.71072400000003</v>
      </c>
    </row>
    <row r="1711" spans="1:5" x14ac:dyDescent="0.2">
      <c r="A1711" s="11">
        <v>40694</v>
      </c>
      <c r="B1711">
        <v>263.52224699999999</v>
      </c>
      <c r="D1711" s="11">
        <v>40694</v>
      </c>
      <c r="E1711">
        <v>264.77478000000002</v>
      </c>
    </row>
    <row r="1712" spans="1:5" x14ac:dyDescent="0.2">
      <c r="A1712" s="11">
        <v>40695</v>
      </c>
      <c r="B1712">
        <v>261.81863399999997</v>
      </c>
      <c r="D1712" s="11">
        <v>40695</v>
      </c>
      <c r="E1712">
        <v>263.06304899999998</v>
      </c>
    </row>
    <row r="1713" spans="1:5" x14ac:dyDescent="0.2">
      <c r="A1713" s="11">
        <v>40696</v>
      </c>
      <c r="B1713">
        <v>263.044037</v>
      </c>
      <c r="D1713" s="11">
        <v>40696</v>
      </c>
      <c r="E1713">
        <v>264.29428100000001</v>
      </c>
    </row>
    <row r="1714" spans="1:5" x14ac:dyDescent="0.2">
      <c r="A1714" s="11">
        <v>40697</v>
      </c>
      <c r="B1714">
        <v>260.563354</v>
      </c>
      <c r="D1714" s="11">
        <v>40697</v>
      </c>
      <c r="E1714">
        <v>261.80178799999999</v>
      </c>
    </row>
    <row r="1715" spans="1:5" x14ac:dyDescent="0.2">
      <c r="A1715" s="11">
        <v>40700</v>
      </c>
      <c r="B1715">
        <v>259.55712899999997</v>
      </c>
      <c r="D1715" s="11">
        <v>40700</v>
      </c>
      <c r="E1715">
        <v>260.79080199999999</v>
      </c>
    </row>
    <row r="1716" spans="1:5" x14ac:dyDescent="0.2">
      <c r="A1716" s="11">
        <v>40701</v>
      </c>
      <c r="B1716">
        <v>258.54589800000002</v>
      </c>
      <c r="D1716" s="11">
        <v>40701</v>
      </c>
      <c r="E1716">
        <v>259.77478000000002</v>
      </c>
    </row>
    <row r="1717" spans="1:5" x14ac:dyDescent="0.2">
      <c r="A1717" s="11">
        <v>40702</v>
      </c>
      <c r="B1717">
        <v>258.61563100000001</v>
      </c>
      <c r="D1717" s="11">
        <v>40702</v>
      </c>
      <c r="E1717">
        <v>259.84484900000001</v>
      </c>
    </row>
    <row r="1718" spans="1:5" x14ac:dyDescent="0.2">
      <c r="A1718" s="11">
        <v>40703</v>
      </c>
      <c r="B1718">
        <v>257.40020800000002</v>
      </c>
      <c r="D1718" s="11">
        <v>40703</v>
      </c>
      <c r="E1718">
        <v>258.623627</v>
      </c>
    </row>
    <row r="1719" spans="1:5" x14ac:dyDescent="0.2">
      <c r="A1719" s="11">
        <v>40704</v>
      </c>
      <c r="B1719">
        <v>253.80368000000001</v>
      </c>
      <c r="D1719" s="11">
        <v>40704</v>
      </c>
      <c r="E1719">
        <v>255.01000999999999</v>
      </c>
    </row>
    <row r="1720" spans="1:5" x14ac:dyDescent="0.2">
      <c r="A1720" s="11">
        <v>40707</v>
      </c>
      <c r="B1720">
        <v>251.422607</v>
      </c>
      <c r="D1720" s="11">
        <v>40707</v>
      </c>
      <c r="E1720">
        <v>252.617615</v>
      </c>
    </row>
    <row r="1721" spans="1:5" x14ac:dyDescent="0.2">
      <c r="A1721" s="11">
        <v>40708</v>
      </c>
      <c r="B1721">
        <v>253.23580899999999</v>
      </c>
      <c r="D1721" s="11">
        <v>40708</v>
      </c>
      <c r="E1721">
        <v>254.439438</v>
      </c>
    </row>
    <row r="1722" spans="1:5" x14ac:dyDescent="0.2">
      <c r="A1722" s="11">
        <v>40709</v>
      </c>
      <c r="B1722">
        <v>250.535934</v>
      </c>
      <c r="D1722" s="11">
        <v>40709</v>
      </c>
      <c r="E1722">
        <v>251.72673</v>
      </c>
    </row>
    <row r="1723" spans="1:5" x14ac:dyDescent="0.2">
      <c r="A1723" s="11">
        <v>40710</v>
      </c>
      <c r="B1723">
        <v>249.25074799999999</v>
      </c>
      <c r="D1723" s="11">
        <v>40710</v>
      </c>
      <c r="E1723">
        <v>250.43544</v>
      </c>
    </row>
    <row r="1724" spans="1:5" x14ac:dyDescent="0.2">
      <c r="A1724" s="11">
        <v>40711</v>
      </c>
      <c r="B1724">
        <v>241.604401</v>
      </c>
      <c r="D1724" s="11">
        <v>40711</v>
      </c>
      <c r="E1724">
        <v>242.752747</v>
      </c>
    </row>
    <row r="1725" spans="1:5" x14ac:dyDescent="0.2">
      <c r="A1725" s="11">
        <v>40714</v>
      </c>
      <c r="B1725">
        <v>241.385223</v>
      </c>
      <c r="D1725" s="11">
        <v>40714</v>
      </c>
      <c r="E1725">
        <v>242.532532</v>
      </c>
    </row>
    <row r="1726" spans="1:5" x14ac:dyDescent="0.2">
      <c r="A1726" s="11">
        <v>40715</v>
      </c>
      <c r="B1726">
        <v>245.57951399999999</v>
      </c>
      <c r="D1726" s="11">
        <v>40715</v>
      </c>
      <c r="E1726">
        <v>246.74674999999999</v>
      </c>
    </row>
    <row r="1727" spans="1:5" x14ac:dyDescent="0.2">
      <c r="A1727" s="11">
        <v>40716</v>
      </c>
      <c r="B1727">
        <v>242.595688</v>
      </c>
      <c r="D1727" s="11">
        <v>40716</v>
      </c>
      <c r="E1727">
        <v>243.748749</v>
      </c>
    </row>
    <row r="1728" spans="1:5" x14ac:dyDescent="0.2">
      <c r="A1728" s="11">
        <v>40717</v>
      </c>
      <c r="B1728">
        <v>239.21336400000001</v>
      </c>
      <c r="D1728" s="11">
        <v>40717</v>
      </c>
      <c r="E1728">
        <v>240.350357</v>
      </c>
    </row>
    <row r="1729" spans="1:5" x14ac:dyDescent="0.2">
      <c r="A1729" s="11">
        <v>40718</v>
      </c>
      <c r="B1729">
        <v>236.55334500000001</v>
      </c>
      <c r="D1729" s="11">
        <v>40718</v>
      </c>
      <c r="E1729">
        <v>237.677673</v>
      </c>
    </row>
    <row r="1730" spans="1:5" x14ac:dyDescent="0.2">
      <c r="A1730" s="11">
        <v>40721</v>
      </c>
      <c r="B1730">
        <v>240.49854999999999</v>
      </c>
      <c r="D1730" s="11">
        <v>40721</v>
      </c>
      <c r="E1730">
        <v>241.64164700000001</v>
      </c>
    </row>
    <row r="1731" spans="1:5" x14ac:dyDescent="0.2">
      <c r="A1731" s="11">
        <v>40722</v>
      </c>
      <c r="B1731">
        <v>245.90329</v>
      </c>
      <c r="D1731" s="11">
        <v>40722</v>
      </c>
      <c r="E1731">
        <v>247.072067</v>
      </c>
    </row>
    <row r="1732" spans="1:5" x14ac:dyDescent="0.2">
      <c r="A1732" s="11">
        <v>40723</v>
      </c>
      <c r="B1732">
        <v>247.85597200000001</v>
      </c>
      <c r="D1732" s="11">
        <v>40723</v>
      </c>
      <c r="E1732">
        <v>249.03402700000001</v>
      </c>
    </row>
    <row r="1733" spans="1:5" x14ac:dyDescent="0.2">
      <c r="A1733" s="11">
        <v>40724</v>
      </c>
      <c r="B1733">
        <v>252.24452199999999</v>
      </c>
      <c r="D1733" s="11">
        <v>40724</v>
      </c>
      <c r="E1733">
        <v>253.44345100000001</v>
      </c>
    </row>
    <row r="1734" spans="1:5" x14ac:dyDescent="0.2">
      <c r="A1734" s="11">
        <v>40725</v>
      </c>
      <c r="B1734">
        <v>259.54217499999999</v>
      </c>
      <c r="D1734" s="11">
        <v>40725</v>
      </c>
      <c r="E1734">
        <v>260.77578699999998</v>
      </c>
    </row>
    <row r="1735" spans="1:5" x14ac:dyDescent="0.2">
      <c r="A1735" s="11">
        <v>40729</v>
      </c>
      <c r="B1735">
        <v>265.22586100000001</v>
      </c>
      <c r="D1735" s="11">
        <v>40729</v>
      </c>
      <c r="E1735">
        <v>266.48648100000003</v>
      </c>
    </row>
    <row r="1736" spans="1:5" x14ac:dyDescent="0.2">
      <c r="A1736" s="11">
        <v>40730</v>
      </c>
      <c r="B1736">
        <v>266.68042000000003</v>
      </c>
      <c r="D1736" s="11">
        <v>40730</v>
      </c>
      <c r="E1736">
        <v>267.94793700000002</v>
      </c>
    </row>
    <row r="1737" spans="1:5" x14ac:dyDescent="0.2">
      <c r="A1737" s="11">
        <v>40731</v>
      </c>
      <c r="B1737">
        <v>272.27941900000002</v>
      </c>
      <c r="D1737" s="11">
        <v>40731</v>
      </c>
      <c r="E1737">
        <v>273.573578</v>
      </c>
    </row>
    <row r="1738" spans="1:5" x14ac:dyDescent="0.2">
      <c r="A1738" s="11">
        <v>40732</v>
      </c>
      <c r="B1738">
        <v>265.00170900000001</v>
      </c>
      <c r="D1738" s="11">
        <v>40732</v>
      </c>
      <c r="E1738">
        <v>266.26126099999999</v>
      </c>
    </row>
    <row r="1739" spans="1:5" x14ac:dyDescent="0.2">
      <c r="A1739" s="11">
        <v>40735</v>
      </c>
      <c r="B1739">
        <v>262.65551799999997</v>
      </c>
      <c r="D1739" s="11">
        <v>40735</v>
      </c>
      <c r="E1739">
        <v>263.90390000000002</v>
      </c>
    </row>
    <row r="1740" spans="1:5" x14ac:dyDescent="0.2">
      <c r="A1740" s="11">
        <v>40736</v>
      </c>
      <c r="B1740">
        <v>266.00793499999997</v>
      </c>
      <c r="D1740" s="11">
        <v>40736</v>
      </c>
      <c r="E1740">
        <v>267.27227800000003</v>
      </c>
    </row>
    <row r="1741" spans="1:5" x14ac:dyDescent="0.2">
      <c r="A1741" s="11">
        <v>40737</v>
      </c>
      <c r="B1741">
        <v>268.125</v>
      </c>
      <c r="D1741" s="11">
        <v>40737</v>
      </c>
      <c r="E1741">
        <v>269.39941399999998</v>
      </c>
    </row>
    <row r="1742" spans="1:5" x14ac:dyDescent="0.2">
      <c r="A1742" s="11">
        <v>40738</v>
      </c>
      <c r="B1742">
        <v>263.48239100000001</v>
      </c>
      <c r="D1742" s="11">
        <v>40738</v>
      </c>
      <c r="E1742">
        <v>264.73474099999999</v>
      </c>
    </row>
    <row r="1743" spans="1:5" x14ac:dyDescent="0.2">
      <c r="A1743" s="11">
        <v>40739</v>
      </c>
      <c r="B1743">
        <v>297.69418300000001</v>
      </c>
      <c r="D1743" s="11">
        <v>40739</v>
      </c>
      <c r="E1743">
        <v>299.10910000000001</v>
      </c>
    </row>
    <row r="1744" spans="1:5" x14ac:dyDescent="0.2">
      <c r="A1744" s="11">
        <v>40742</v>
      </c>
      <c r="B1744">
        <v>296.35916099999997</v>
      </c>
      <c r="D1744" s="11">
        <v>40742</v>
      </c>
      <c r="E1744">
        <v>297.76776100000001</v>
      </c>
    </row>
    <row r="1745" spans="1:5" x14ac:dyDescent="0.2">
      <c r="A1745" s="11">
        <v>40743</v>
      </c>
      <c r="B1745">
        <v>300.14996300000001</v>
      </c>
      <c r="D1745" s="11">
        <v>40743</v>
      </c>
      <c r="E1745">
        <v>301.57656900000001</v>
      </c>
    </row>
    <row r="1746" spans="1:5" x14ac:dyDescent="0.2">
      <c r="A1746" s="11">
        <v>40744</v>
      </c>
      <c r="B1746">
        <v>296.56341600000002</v>
      </c>
      <c r="D1746" s="11">
        <v>40744</v>
      </c>
      <c r="E1746">
        <v>297.972961</v>
      </c>
    </row>
    <row r="1747" spans="1:5" x14ac:dyDescent="0.2">
      <c r="A1747" s="11">
        <v>40745</v>
      </c>
      <c r="B1747">
        <v>302.36166400000002</v>
      </c>
      <c r="D1747" s="11">
        <v>40745</v>
      </c>
      <c r="E1747">
        <v>303.79879799999998</v>
      </c>
    </row>
    <row r="1748" spans="1:5" x14ac:dyDescent="0.2">
      <c r="A1748" s="11">
        <v>40746</v>
      </c>
      <c r="B1748">
        <v>307.96069299999999</v>
      </c>
      <c r="D1748" s="11">
        <v>40746</v>
      </c>
      <c r="E1748">
        <v>309.42443800000001</v>
      </c>
    </row>
    <row r="1749" spans="1:5" x14ac:dyDescent="0.2">
      <c r="A1749" s="11">
        <v>40749</v>
      </c>
      <c r="B1749">
        <v>308.33429000000001</v>
      </c>
      <c r="D1749" s="11">
        <v>40749</v>
      </c>
      <c r="E1749">
        <v>309.79980499999999</v>
      </c>
    </row>
    <row r="1750" spans="1:5" x14ac:dyDescent="0.2">
      <c r="A1750" s="11">
        <v>40750</v>
      </c>
      <c r="B1750">
        <v>310.09768700000001</v>
      </c>
      <c r="D1750" s="11">
        <v>40750</v>
      </c>
      <c r="E1750">
        <v>311.57156400000002</v>
      </c>
    </row>
    <row r="1751" spans="1:5" x14ac:dyDescent="0.2">
      <c r="A1751" s="11">
        <v>40751</v>
      </c>
      <c r="B1751">
        <v>302.47625699999998</v>
      </c>
      <c r="D1751" s="11">
        <v>40751</v>
      </c>
      <c r="E1751">
        <v>303.91390999999999</v>
      </c>
    </row>
    <row r="1752" spans="1:5" x14ac:dyDescent="0.2">
      <c r="A1752" s="11">
        <v>40752</v>
      </c>
      <c r="B1752">
        <v>304.32928500000003</v>
      </c>
      <c r="D1752" s="11">
        <v>40752</v>
      </c>
      <c r="E1752">
        <v>305.77578699999998</v>
      </c>
    </row>
    <row r="1753" spans="1:5" x14ac:dyDescent="0.2">
      <c r="A1753" s="11">
        <v>40753</v>
      </c>
      <c r="B1753">
        <v>300.71783399999998</v>
      </c>
      <c r="D1753" s="11">
        <v>40753</v>
      </c>
      <c r="E1753">
        <v>302.147156</v>
      </c>
    </row>
    <row r="1754" spans="1:5" x14ac:dyDescent="0.2">
      <c r="A1754" s="11">
        <v>40756</v>
      </c>
      <c r="B1754">
        <v>302.25207499999999</v>
      </c>
      <c r="D1754" s="11">
        <v>40756</v>
      </c>
      <c r="E1754">
        <v>303.68869000000001</v>
      </c>
    </row>
    <row r="1755" spans="1:5" x14ac:dyDescent="0.2">
      <c r="A1755" s="11">
        <v>40757</v>
      </c>
      <c r="B1755">
        <v>295.09390300000001</v>
      </c>
      <c r="D1755" s="11">
        <v>40757</v>
      </c>
      <c r="E1755">
        <v>296.49648999999999</v>
      </c>
    </row>
    <row r="1756" spans="1:5" x14ac:dyDescent="0.2">
      <c r="A1756" s="11">
        <v>40758</v>
      </c>
      <c r="B1756">
        <v>299.46255500000001</v>
      </c>
      <c r="D1756" s="11">
        <v>40758</v>
      </c>
      <c r="E1756">
        <v>300.885895</v>
      </c>
    </row>
    <row r="1757" spans="1:5" x14ac:dyDescent="0.2">
      <c r="A1757" s="11">
        <v>40759</v>
      </c>
      <c r="B1757">
        <v>287.68170199999997</v>
      </c>
      <c r="D1757" s="11">
        <v>40759</v>
      </c>
      <c r="E1757">
        <v>289.04904199999999</v>
      </c>
    </row>
    <row r="1758" spans="1:5" x14ac:dyDescent="0.2">
      <c r="A1758" s="11">
        <v>40760</v>
      </c>
      <c r="B1758">
        <v>288.438873</v>
      </c>
      <c r="D1758" s="11">
        <v>40760</v>
      </c>
      <c r="E1758">
        <v>289.80981400000002</v>
      </c>
    </row>
    <row r="1759" spans="1:5" x14ac:dyDescent="0.2">
      <c r="A1759" s="11">
        <v>40763</v>
      </c>
      <c r="B1759">
        <v>271.99050899999997</v>
      </c>
      <c r="D1759" s="11">
        <v>40763</v>
      </c>
      <c r="E1759">
        <v>273.28329500000001</v>
      </c>
    </row>
    <row r="1760" spans="1:5" x14ac:dyDescent="0.2">
      <c r="A1760" s="11">
        <v>40764</v>
      </c>
      <c r="B1760">
        <v>285.63436899999999</v>
      </c>
      <c r="D1760" s="11">
        <v>40764</v>
      </c>
      <c r="E1760">
        <v>286.99200400000001</v>
      </c>
    </row>
    <row r="1761" spans="1:5" x14ac:dyDescent="0.2">
      <c r="A1761" s="11">
        <v>40765</v>
      </c>
      <c r="B1761">
        <v>273.479919</v>
      </c>
      <c r="D1761" s="11">
        <v>40765</v>
      </c>
      <c r="E1761">
        <v>274.779785</v>
      </c>
    </row>
    <row r="1762" spans="1:5" x14ac:dyDescent="0.2">
      <c r="A1762" s="11">
        <v>40766</v>
      </c>
      <c r="B1762">
        <v>280.01544200000001</v>
      </c>
      <c r="D1762" s="11">
        <v>40766</v>
      </c>
      <c r="E1762">
        <v>281.34634399999999</v>
      </c>
    </row>
    <row r="1763" spans="1:5" x14ac:dyDescent="0.2">
      <c r="A1763" s="11">
        <v>40767</v>
      </c>
      <c r="B1763">
        <v>280.83236699999998</v>
      </c>
      <c r="D1763" s="11">
        <v>40767</v>
      </c>
      <c r="E1763">
        <v>282.16717499999999</v>
      </c>
    </row>
    <row r="1764" spans="1:5" x14ac:dyDescent="0.2">
      <c r="A1764" s="11">
        <v>40770</v>
      </c>
      <c r="B1764">
        <v>277.57458500000001</v>
      </c>
      <c r="D1764" s="11">
        <v>40770</v>
      </c>
      <c r="E1764">
        <v>278.89389</v>
      </c>
    </row>
    <row r="1765" spans="1:5" x14ac:dyDescent="0.2">
      <c r="A1765" s="11">
        <v>40771</v>
      </c>
      <c r="B1765">
        <v>268.49362200000002</v>
      </c>
      <c r="D1765" s="11">
        <v>40771</v>
      </c>
      <c r="E1765">
        <v>269.76977499999998</v>
      </c>
    </row>
    <row r="1766" spans="1:5" x14ac:dyDescent="0.2">
      <c r="A1766" s="11">
        <v>40772</v>
      </c>
      <c r="B1766">
        <v>265.57952899999998</v>
      </c>
      <c r="D1766" s="11">
        <v>40772</v>
      </c>
      <c r="E1766">
        <v>266.84182700000002</v>
      </c>
    </row>
    <row r="1767" spans="1:5" x14ac:dyDescent="0.2">
      <c r="A1767" s="11">
        <v>40773</v>
      </c>
      <c r="B1767">
        <v>251.49733000000001</v>
      </c>
      <c r="D1767" s="11">
        <v>40773</v>
      </c>
      <c r="E1767">
        <v>252.692688</v>
      </c>
    </row>
    <row r="1768" spans="1:5" x14ac:dyDescent="0.2">
      <c r="A1768" s="11">
        <v>40774</v>
      </c>
      <c r="B1768">
        <v>244.543396</v>
      </c>
      <c r="D1768" s="11">
        <v>40774</v>
      </c>
      <c r="E1768">
        <v>245.705704</v>
      </c>
    </row>
    <row r="1769" spans="1:5" x14ac:dyDescent="0.2">
      <c r="A1769" s="11">
        <v>40777</v>
      </c>
      <c r="B1769">
        <v>248.15486100000001</v>
      </c>
      <c r="D1769" s="11">
        <v>40777</v>
      </c>
      <c r="E1769">
        <v>249.33433500000001</v>
      </c>
    </row>
    <row r="1770" spans="1:5" x14ac:dyDescent="0.2">
      <c r="A1770" s="11">
        <v>40778</v>
      </c>
      <c r="B1770">
        <v>258.441284</v>
      </c>
      <c r="D1770" s="11">
        <v>40778</v>
      </c>
      <c r="E1770">
        <v>259.66967799999998</v>
      </c>
    </row>
    <row r="1771" spans="1:5" x14ac:dyDescent="0.2">
      <c r="A1771" s="11">
        <v>40779</v>
      </c>
      <c r="B1771">
        <v>260.66793799999999</v>
      </c>
      <c r="D1771" s="11">
        <v>40779</v>
      </c>
      <c r="E1771">
        <v>261.90692100000001</v>
      </c>
    </row>
    <row r="1772" spans="1:5" x14ac:dyDescent="0.2">
      <c r="A1772" s="11">
        <v>40780</v>
      </c>
      <c r="B1772">
        <v>259.04901100000001</v>
      </c>
      <c r="D1772" s="11">
        <v>40780</v>
      </c>
      <c r="E1772">
        <v>260.28027300000002</v>
      </c>
    </row>
    <row r="1773" spans="1:5" x14ac:dyDescent="0.2">
      <c r="A1773" s="11">
        <v>40781</v>
      </c>
      <c r="B1773">
        <v>262.44628899999998</v>
      </c>
      <c r="D1773" s="11">
        <v>40781</v>
      </c>
      <c r="E1773">
        <v>263.69369499999999</v>
      </c>
    </row>
    <row r="1774" spans="1:5" x14ac:dyDescent="0.2">
      <c r="A1774" s="11">
        <v>40784</v>
      </c>
      <c r="B1774">
        <v>268.533478</v>
      </c>
      <c r="D1774" s="11">
        <v>40784</v>
      </c>
      <c r="E1774">
        <v>269.80981400000002</v>
      </c>
    </row>
    <row r="1775" spans="1:5" x14ac:dyDescent="0.2">
      <c r="A1775" s="11">
        <v>40785</v>
      </c>
      <c r="B1775">
        <v>269.34045400000002</v>
      </c>
      <c r="D1775" s="11">
        <v>40785</v>
      </c>
      <c r="E1775">
        <v>270.62060500000001</v>
      </c>
    </row>
    <row r="1776" spans="1:5" x14ac:dyDescent="0.2">
      <c r="A1776" s="11">
        <v>40786</v>
      </c>
      <c r="B1776">
        <v>269.46997099999999</v>
      </c>
      <c r="D1776" s="11">
        <v>40786</v>
      </c>
      <c r="E1776">
        <v>270.75076300000001</v>
      </c>
    </row>
    <row r="1777" spans="1:5" x14ac:dyDescent="0.2">
      <c r="A1777" s="11">
        <v>40787</v>
      </c>
      <c r="B1777">
        <v>265.25576799999999</v>
      </c>
      <c r="D1777" s="11">
        <v>40787</v>
      </c>
      <c r="E1777">
        <v>266.51650999999998</v>
      </c>
    </row>
    <row r="1778" spans="1:5" x14ac:dyDescent="0.2">
      <c r="A1778" s="11">
        <v>40788</v>
      </c>
      <c r="B1778">
        <v>261.44006300000001</v>
      </c>
      <c r="D1778" s="11">
        <v>40788</v>
      </c>
      <c r="E1778">
        <v>262.68267800000001</v>
      </c>
    </row>
    <row r="1779" spans="1:5" x14ac:dyDescent="0.2">
      <c r="A1779" s="11">
        <v>40792</v>
      </c>
      <c r="B1779">
        <v>260.11502100000001</v>
      </c>
      <c r="D1779" s="11">
        <v>40792</v>
      </c>
      <c r="E1779">
        <v>261.35134900000003</v>
      </c>
    </row>
    <row r="1780" spans="1:5" x14ac:dyDescent="0.2">
      <c r="A1780" s="11">
        <v>40793</v>
      </c>
      <c r="B1780">
        <v>266.01791400000002</v>
      </c>
      <c r="D1780" s="11">
        <v>40793</v>
      </c>
      <c r="E1780">
        <v>267.28228799999999</v>
      </c>
    </row>
    <row r="1781" spans="1:5" x14ac:dyDescent="0.2">
      <c r="A1781" s="11">
        <v>40794</v>
      </c>
      <c r="B1781">
        <v>266.48117100000002</v>
      </c>
      <c r="D1781" s="11">
        <v>40794</v>
      </c>
      <c r="E1781">
        <v>267.74774200000002</v>
      </c>
    </row>
    <row r="1782" spans="1:5" x14ac:dyDescent="0.2">
      <c r="A1782" s="11">
        <v>40795</v>
      </c>
      <c r="B1782">
        <v>261.44503800000001</v>
      </c>
      <c r="D1782" s="11">
        <v>40795</v>
      </c>
      <c r="E1782">
        <v>262.68768299999999</v>
      </c>
    </row>
    <row r="1783" spans="1:5" x14ac:dyDescent="0.2">
      <c r="A1783" s="11">
        <v>40798</v>
      </c>
      <c r="B1783">
        <v>264.07019000000003</v>
      </c>
      <c r="D1783" s="11">
        <v>40798</v>
      </c>
      <c r="E1783">
        <v>265.32531699999998</v>
      </c>
    </row>
    <row r="1784" spans="1:5" x14ac:dyDescent="0.2">
      <c r="A1784" s="11">
        <v>40799</v>
      </c>
      <c r="B1784">
        <v>263.77133199999997</v>
      </c>
      <c r="D1784" s="11">
        <v>40799</v>
      </c>
      <c r="E1784">
        <v>265.02502399999997</v>
      </c>
    </row>
    <row r="1785" spans="1:5" x14ac:dyDescent="0.2">
      <c r="A1785" s="11">
        <v>40800</v>
      </c>
      <c r="B1785">
        <v>265.04156499999999</v>
      </c>
      <c r="D1785" s="11">
        <v>40800</v>
      </c>
      <c r="E1785">
        <v>266.30130000000003</v>
      </c>
    </row>
    <row r="1786" spans="1:5" x14ac:dyDescent="0.2">
      <c r="A1786" s="11">
        <v>40801</v>
      </c>
      <c r="B1786">
        <v>270.26696800000002</v>
      </c>
      <c r="D1786" s="11">
        <v>40801</v>
      </c>
      <c r="E1786">
        <v>271.55154399999998</v>
      </c>
    </row>
    <row r="1787" spans="1:5" x14ac:dyDescent="0.2">
      <c r="A1787" s="11">
        <v>40802</v>
      </c>
      <c r="B1787">
        <v>272.319275</v>
      </c>
      <c r="D1787" s="11">
        <v>40802</v>
      </c>
      <c r="E1787">
        <v>273.61361699999998</v>
      </c>
    </row>
    <row r="1788" spans="1:5" x14ac:dyDescent="0.2">
      <c r="A1788" s="11">
        <v>40805</v>
      </c>
      <c r="B1788">
        <v>272.314301</v>
      </c>
      <c r="D1788" s="11">
        <v>40805</v>
      </c>
      <c r="E1788">
        <v>273.60861199999999</v>
      </c>
    </row>
    <row r="1789" spans="1:5" x14ac:dyDescent="0.2">
      <c r="A1789" s="11">
        <v>40806</v>
      </c>
      <c r="B1789">
        <v>272.29437300000001</v>
      </c>
      <c r="D1789" s="11">
        <v>40806</v>
      </c>
      <c r="E1789">
        <v>273.588593</v>
      </c>
    </row>
    <row r="1790" spans="1:5" x14ac:dyDescent="0.2">
      <c r="A1790" s="11">
        <v>40807</v>
      </c>
      <c r="B1790">
        <v>268.59326199999998</v>
      </c>
      <c r="D1790" s="11">
        <v>40807</v>
      </c>
      <c r="E1790">
        <v>269.86987299999998</v>
      </c>
    </row>
    <row r="1791" spans="1:5" x14ac:dyDescent="0.2">
      <c r="A1791" s="11">
        <v>40808</v>
      </c>
      <c r="B1791">
        <v>259.35784899999999</v>
      </c>
      <c r="D1791" s="11">
        <v>40808</v>
      </c>
      <c r="E1791">
        <v>260.590576</v>
      </c>
    </row>
    <row r="1792" spans="1:5" x14ac:dyDescent="0.2">
      <c r="A1792" s="11">
        <v>40809</v>
      </c>
      <c r="B1792">
        <v>261.77380399999998</v>
      </c>
      <c r="D1792" s="11">
        <v>40809</v>
      </c>
      <c r="E1792">
        <v>263.01800500000002</v>
      </c>
    </row>
    <row r="1793" spans="1:5" x14ac:dyDescent="0.2">
      <c r="A1793" s="11">
        <v>40812</v>
      </c>
      <c r="B1793">
        <v>264.95190400000001</v>
      </c>
      <c r="D1793" s="11">
        <v>40812</v>
      </c>
      <c r="E1793">
        <v>266.21121199999999</v>
      </c>
    </row>
    <row r="1794" spans="1:5" x14ac:dyDescent="0.2">
      <c r="A1794" s="11">
        <v>40813</v>
      </c>
      <c r="B1794">
        <v>268.66299400000003</v>
      </c>
      <c r="D1794" s="11">
        <v>40813</v>
      </c>
      <c r="E1794">
        <v>269.93994099999998</v>
      </c>
    </row>
    <row r="1795" spans="1:5" x14ac:dyDescent="0.2">
      <c r="A1795" s="11">
        <v>40814</v>
      </c>
      <c r="B1795">
        <v>263.43258700000001</v>
      </c>
      <c r="D1795" s="11">
        <v>40814</v>
      </c>
      <c r="E1795">
        <v>264.68469199999998</v>
      </c>
    </row>
    <row r="1796" spans="1:5" x14ac:dyDescent="0.2">
      <c r="A1796" s="11">
        <v>40815</v>
      </c>
      <c r="B1796">
        <v>262.765106</v>
      </c>
      <c r="D1796" s="11">
        <v>40815</v>
      </c>
      <c r="E1796">
        <v>264.01400799999999</v>
      </c>
    </row>
    <row r="1797" spans="1:5" x14ac:dyDescent="0.2">
      <c r="A1797" s="11">
        <v>40816</v>
      </c>
      <c r="B1797">
        <v>256.55835000000002</v>
      </c>
      <c r="D1797" s="11">
        <v>40816</v>
      </c>
      <c r="E1797">
        <v>257.77777099999997</v>
      </c>
    </row>
    <row r="1798" spans="1:5" x14ac:dyDescent="0.2">
      <c r="A1798" s="11">
        <v>40819</v>
      </c>
      <c r="B1798">
        <v>246.83480800000001</v>
      </c>
      <c r="D1798" s="11">
        <v>40819</v>
      </c>
      <c r="E1798">
        <v>248.00801100000001</v>
      </c>
    </row>
    <row r="1799" spans="1:5" x14ac:dyDescent="0.2">
      <c r="A1799" s="11">
        <v>40820</v>
      </c>
      <c r="B1799">
        <v>250.01289399999999</v>
      </c>
      <c r="D1799" s="11">
        <v>40820</v>
      </c>
      <c r="E1799">
        <v>251.20120199999999</v>
      </c>
    </row>
    <row r="1800" spans="1:5" x14ac:dyDescent="0.2">
      <c r="A1800" s="11">
        <v>40821</v>
      </c>
      <c r="B1800">
        <v>251.407669</v>
      </c>
      <c r="D1800" s="11">
        <v>40821</v>
      </c>
      <c r="E1800">
        <v>252.6026</v>
      </c>
    </row>
    <row r="1801" spans="1:5" x14ac:dyDescent="0.2">
      <c r="A1801" s="11">
        <v>40822</v>
      </c>
      <c r="B1801">
        <v>256.39398199999999</v>
      </c>
      <c r="D1801" s="11">
        <v>40822</v>
      </c>
      <c r="E1801">
        <v>257.61261000000002</v>
      </c>
    </row>
    <row r="1802" spans="1:5" x14ac:dyDescent="0.2">
      <c r="A1802" s="11">
        <v>40823</v>
      </c>
      <c r="B1802">
        <v>256.598206</v>
      </c>
      <c r="D1802" s="11">
        <v>40823</v>
      </c>
      <c r="E1802">
        <v>257.81781000000001</v>
      </c>
    </row>
    <row r="1803" spans="1:5" x14ac:dyDescent="0.2">
      <c r="A1803" s="11">
        <v>40826</v>
      </c>
      <c r="B1803">
        <v>267.58203099999997</v>
      </c>
      <c r="D1803" s="11">
        <v>40826</v>
      </c>
      <c r="E1803">
        <v>268.85385100000002</v>
      </c>
    </row>
    <row r="1804" spans="1:5" x14ac:dyDescent="0.2">
      <c r="A1804" s="11">
        <v>40827</v>
      </c>
      <c r="B1804">
        <v>270.575806</v>
      </c>
      <c r="D1804" s="11">
        <v>40827</v>
      </c>
      <c r="E1804">
        <v>271.86184700000001</v>
      </c>
    </row>
    <row r="1805" spans="1:5" x14ac:dyDescent="0.2">
      <c r="A1805" s="11">
        <v>40828</v>
      </c>
      <c r="B1805">
        <v>273.22589099999999</v>
      </c>
      <c r="D1805" s="11">
        <v>40828</v>
      </c>
      <c r="E1805">
        <v>274.52453600000001</v>
      </c>
    </row>
    <row r="1806" spans="1:5" x14ac:dyDescent="0.2">
      <c r="A1806" s="11">
        <v>40829</v>
      </c>
      <c r="B1806">
        <v>278.45129400000002</v>
      </c>
      <c r="D1806" s="11">
        <v>40829</v>
      </c>
      <c r="E1806">
        <v>279.77478000000002</v>
      </c>
    </row>
    <row r="1807" spans="1:5" x14ac:dyDescent="0.2">
      <c r="A1807" s="11">
        <v>40830</v>
      </c>
      <c r="B1807">
        <v>294.73525999999998</v>
      </c>
      <c r="D1807" s="11">
        <v>40830</v>
      </c>
      <c r="E1807">
        <v>296.13613900000001</v>
      </c>
    </row>
    <row r="1808" spans="1:5" x14ac:dyDescent="0.2">
      <c r="A1808" s="11">
        <v>40833</v>
      </c>
      <c r="B1808">
        <v>290.11755399999998</v>
      </c>
      <c r="D1808" s="11">
        <v>40833</v>
      </c>
      <c r="E1808">
        <v>291.49648999999999</v>
      </c>
    </row>
    <row r="1809" spans="1:5" x14ac:dyDescent="0.2">
      <c r="A1809" s="11">
        <v>40834</v>
      </c>
      <c r="B1809">
        <v>294.15243500000003</v>
      </c>
      <c r="D1809" s="11">
        <v>40834</v>
      </c>
      <c r="E1809">
        <v>295.55053700000002</v>
      </c>
    </row>
    <row r="1810" spans="1:5" x14ac:dyDescent="0.2">
      <c r="A1810" s="11">
        <v>40835</v>
      </c>
      <c r="B1810">
        <v>289.26574699999998</v>
      </c>
      <c r="D1810" s="11">
        <v>40835</v>
      </c>
      <c r="E1810">
        <v>290.64065599999998</v>
      </c>
    </row>
    <row r="1811" spans="1:5" x14ac:dyDescent="0.2">
      <c r="A1811" s="11">
        <v>40836</v>
      </c>
      <c r="B1811">
        <v>290.74520899999999</v>
      </c>
      <c r="D1811" s="11">
        <v>40836</v>
      </c>
      <c r="E1811">
        <v>292.12713600000001</v>
      </c>
    </row>
    <row r="1812" spans="1:5" x14ac:dyDescent="0.2">
      <c r="A1812" s="11">
        <v>40837</v>
      </c>
      <c r="B1812">
        <v>294.14248700000002</v>
      </c>
      <c r="D1812" s="11">
        <v>40837</v>
      </c>
      <c r="E1812">
        <v>295.540527</v>
      </c>
    </row>
    <row r="1813" spans="1:5" x14ac:dyDescent="0.2">
      <c r="A1813" s="11">
        <v>40840</v>
      </c>
      <c r="B1813">
        <v>297.096405</v>
      </c>
      <c r="D1813" s="11">
        <v>40840</v>
      </c>
      <c r="E1813">
        <v>298.50851399999999</v>
      </c>
    </row>
    <row r="1814" spans="1:5" x14ac:dyDescent="0.2">
      <c r="A1814" s="11">
        <v>40841</v>
      </c>
      <c r="B1814">
        <v>290.49117999999999</v>
      </c>
      <c r="D1814" s="11">
        <v>40841</v>
      </c>
      <c r="E1814">
        <v>291.87185699999998</v>
      </c>
    </row>
    <row r="1815" spans="1:5" x14ac:dyDescent="0.2">
      <c r="A1815" s="11">
        <v>40842</v>
      </c>
      <c r="B1815">
        <v>292.060272</v>
      </c>
      <c r="D1815" s="11">
        <v>40842</v>
      </c>
      <c r="E1815">
        <v>293.44845600000002</v>
      </c>
    </row>
    <row r="1816" spans="1:5" x14ac:dyDescent="0.2">
      <c r="A1816" s="11">
        <v>40843</v>
      </c>
      <c r="B1816">
        <v>298.21719400000001</v>
      </c>
      <c r="D1816" s="11">
        <v>40843</v>
      </c>
      <c r="E1816">
        <v>299.63464399999998</v>
      </c>
    </row>
    <row r="1817" spans="1:5" x14ac:dyDescent="0.2">
      <c r="A1817" s="11">
        <v>40844</v>
      </c>
      <c r="B1817">
        <v>298.94946299999998</v>
      </c>
      <c r="D1817" s="11">
        <v>40844</v>
      </c>
      <c r="E1817">
        <v>300.370361</v>
      </c>
    </row>
    <row r="1818" spans="1:5" x14ac:dyDescent="0.2">
      <c r="A1818" s="11">
        <v>40847</v>
      </c>
      <c r="B1818">
        <v>295.21346999999997</v>
      </c>
      <c r="D1818" s="11">
        <v>40847</v>
      </c>
      <c r="E1818">
        <v>296.61660799999999</v>
      </c>
    </row>
    <row r="1819" spans="1:5" x14ac:dyDescent="0.2">
      <c r="A1819" s="11">
        <v>40848</v>
      </c>
      <c r="B1819">
        <v>288.244598</v>
      </c>
      <c r="D1819" s="11">
        <v>40848</v>
      </c>
      <c r="E1819">
        <v>289.61462399999999</v>
      </c>
    </row>
    <row r="1820" spans="1:5" x14ac:dyDescent="0.2">
      <c r="A1820" s="11">
        <v>40849</v>
      </c>
      <c r="B1820">
        <v>291.31805400000002</v>
      </c>
      <c r="D1820" s="11">
        <v>40849</v>
      </c>
      <c r="E1820">
        <v>292.702698</v>
      </c>
    </row>
    <row r="1821" spans="1:5" x14ac:dyDescent="0.2">
      <c r="A1821" s="11">
        <v>40850</v>
      </c>
      <c r="B1821">
        <v>297.63439899999997</v>
      </c>
      <c r="D1821" s="11">
        <v>40850</v>
      </c>
      <c r="E1821">
        <v>299.04904199999999</v>
      </c>
    </row>
    <row r="1822" spans="1:5" x14ac:dyDescent="0.2">
      <c r="A1822" s="11">
        <v>40851</v>
      </c>
      <c r="B1822">
        <v>296.95693999999997</v>
      </c>
      <c r="D1822" s="11">
        <v>40851</v>
      </c>
      <c r="E1822">
        <v>298.36837800000001</v>
      </c>
    </row>
    <row r="1823" spans="1:5" x14ac:dyDescent="0.2">
      <c r="A1823" s="11">
        <v>40854</v>
      </c>
      <c r="B1823">
        <v>303.02917500000001</v>
      </c>
      <c r="D1823" s="11">
        <v>40854</v>
      </c>
      <c r="E1823">
        <v>304.46948200000003</v>
      </c>
    </row>
    <row r="1824" spans="1:5" x14ac:dyDescent="0.2">
      <c r="A1824" s="11">
        <v>40855</v>
      </c>
      <c r="B1824">
        <v>305.02667200000002</v>
      </c>
      <c r="D1824" s="11">
        <v>40855</v>
      </c>
      <c r="E1824">
        <v>306.476471</v>
      </c>
    </row>
    <row r="1825" spans="1:5" x14ac:dyDescent="0.2">
      <c r="A1825" s="11">
        <v>40856</v>
      </c>
      <c r="B1825">
        <v>299.35296599999998</v>
      </c>
      <c r="D1825" s="11">
        <v>40856</v>
      </c>
      <c r="E1825">
        <v>300.77578699999998</v>
      </c>
    </row>
    <row r="1826" spans="1:5" x14ac:dyDescent="0.2">
      <c r="A1826" s="11">
        <v>40857</v>
      </c>
      <c r="B1826">
        <v>296.42892499999999</v>
      </c>
      <c r="D1826" s="11">
        <v>40857</v>
      </c>
      <c r="E1826">
        <v>297.83783</v>
      </c>
    </row>
    <row r="1827" spans="1:5" x14ac:dyDescent="0.2">
      <c r="A1827" s="11">
        <v>40858</v>
      </c>
      <c r="B1827">
        <v>303.03912400000002</v>
      </c>
      <c r="D1827" s="11">
        <v>40858</v>
      </c>
      <c r="E1827">
        <v>304.47949199999999</v>
      </c>
    </row>
    <row r="1828" spans="1:5" x14ac:dyDescent="0.2">
      <c r="A1828" s="11">
        <v>40861</v>
      </c>
      <c r="B1828">
        <v>305.35543799999999</v>
      </c>
      <c r="D1828" s="11">
        <v>40861</v>
      </c>
      <c r="E1828">
        <v>306.80679300000003</v>
      </c>
    </row>
    <row r="1829" spans="1:5" x14ac:dyDescent="0.2">
      <c r="A1829" s="11">
        <v>40862</v>
      </c>
      <c r="B1829">
        <v>307.12881499999997</v>
      </c>
      <c r="D1829" s="11">
        <v>40862</v>
      </c>
      <c r="E1829">
        <v>308.588593</v>
      </c>
    </row>
    <row r="1830" spans="1:5" x14ac:dyDescent="0.2">
      <c r="A1830" s="11">
        <v>40863</v>
      </c>
      <c r="B1830">
        <v>304.593323</v>
      </c>
      <c r="D1830" s="11">
        <v>40863</v>
      </c>
      <c r="E1830">
        <v>306.04104599999999</v>
      </c>
    </row>
    <row r="1831" spans="1:5" x14ac:dyDescent="0.2">
      <c r="A1831" s="11">
        <v>40864</v>
      </c>
      <c r="B1831">
        <v>299.31310999999999</v>
      </c>
      <c r="D1831" s="11">
        <v>40864</v>
      </c>
      <c r="E1831">
        <v>300.735748</v>
      </c>
    </row>
    <row r="1832" spans="1:5" x14ac:dyDescent="0.2">
      <c r="A1832" s="11">
        <v>40865</v>
      </c>
      <c r="B1832">
        <v>296.32928500000003</v>
      </c>
      <c r="D1832" s="11">
        <v>40865</v>
      </c>
      <c r="E1832">
        <v>297.73773199999999</v>
      </c>
    </row>
    <row r="1833" spans="1:5" x14ac:dyDescent="0.2">
      <c r="A1833" s="11">
        <v>40868</v>
      </c>
      <c r="B1833">
        <v>289.38531499999999</v>
      </c>
      <c r="D1833" s="11">
        <v>40868</v>
      </c>
      <c r="E1833">
        <v>290.76077299999997</v>
      </c>
    </row>
    <row r="1834" spans="1:5" x14ac:dyDescent="0.2">
      <c r="A1834" s="11">
        <v>40869</v>
      </c>
      <c r="B1834">
        <v>288.91705300000001</v>
      </c>
      <c r="D1834" s="11">
        <v>40869</v>
      </c>
      <c r="E1834">
        <v>290.29028299999999</v>
      </c>
    </row>
    <row r="1835" spans="1:5" x14ac:dyDescent="0.2">
      <c r="A1835" s="11">
        <v>40870</v>
      </c>
      <c r="B1835">
        <v>283.99054000000001</v>
      </c>
      <c r="D1835" s="11">
        <v>40870</v>
      </c>
      <c r="E1835">
        <v>285.34033199999999</v>
      </c>
    </row>
    <row r="1836" spans="1:5" x14ac:dyDescent="0.2">
      <c r="A1836" s="11">
        <v>40872</v>
      </c>
      <c r="B1836">
        <v>280.44882200000001</v>
      </c>
      <c r="D1836" s="11">
        <v>40872</v>
      </c>
      <c r="E1836">
        <v>281.781769</v>
      </c>
    </row>
    <row r="1837" spans="1:5" x14ac:dyDescent="0.2">
      <c r="A1837" s="11">
        <v>40875</v>
      </c>
      <c r="B1837">
        <v>292.99676499999998</v>
      </c>
      <c r="D1837" s="11">
        <v>40875</v>
      </c>
      <c r="E1837">
        <v>294.38940400000001</v>
      </c>
    </row>
    <row r="1838" spans="1:5" x14ac:dyDescent="0.2">
      <c r="A1838" s="11">
        <v>40876</v>
      </c>
      <c r="B1838">
        <v>290.37658699999997</v>
      </c>
      <c r="D1838" s="11">
        <v>40876</v>
      </c>
      <c r="E1838">
        <v>291.75674400000003</v>
      </c>
    </row>
    <row r="1839" spans="1:5" x14ac:dyDescent="0.2">
      <c r="A1839" s="11">
        <v>40877</v>
      </c>
      <c r="B1839">
        <v>298.57586700000002</v>
      </c>
      <c r="D1839" s="11">
        <v>40877</v>
      </c>
      <c r="E1839">
        <v>299.99499500000002</v>
      </c>
    </row>
    <row r="1840" spans="1:5" x14ac:dyDescent="0.2">
      <c r="A1840" s="11">
        <v>40878</v>
      </c>
      <c r="B1840">
        <v>305.739014</v>
      </c>
      <c r="D1840" s="11">
        <v>40878</v>
      </c>
      <c r="E1840">
        <v>307.19220000000001</v>
      </c>
    </row>
    <row r="1841" spans="1:5" x14ac:dyDescent="0.2">
      <c r="A1841" s="11">
        <v>40879</v>
      </c>
      <c r="B1841">
        <v>309.02169800000001</v>
      </c>
      <c r="D1841" s="11">
        <v>40879</v>
      </c>
      <c r="E1841">
        <v>310.49047899999999</v>
      </c>
    </row>
    <row r="1842" spans="1:5" x14ac:dyDescent="0.2">
      <c r="A1842" s="11">
        <v>40882</v>
      </c>
      <c r="B1842">
        <v>311.65683000000001</v>
      </c>
      <c r="D1842" s="11">
        <v>40882</v>
      </c>
      <c r="E1842">
        <v>313.13815299999999</v>
      </c>
    </row>
    <row r="1843" spans="1:5" x14ac:dyDescent="0.2">
      <c r="A1843" s="11">
        <v>40883</v>
      </c>
      <c r="B1843">
        <v>310.72033699999997</v>
      </c>
      <c r="D1843" s="11">
        <v>40883</v>
      </c>
      <c r="E1843">
        <v>312.197205</v>
      </c>
    </row>
    <row r="1844" spans="1:5" x14ac:dyDescent="0.2">
      <c r="A1844" s="11">
        <v>40884</v>
      </c>
      <c r="B1844">
        <v>310.53106700000001</v>
      </c>
      <c r="D1844" s="11">
        <v>40884</v>
      </c>
      <c r="E1844">
        <v>312.00701900000001</v>
      </c>
    </row>
    <row r="1845" spans="1:5" x14ac:dyDescent="0.2">
      <c r="A1845" s="11">
        <v>40885</v>
      </c>
      <c r="B1845">
        <v>306.87475599999999</v>
      </c>
      <c r="D1845" s="11">
        <v>40885</v>
      </c>
      <c r="E1845">
        <v>308.33334400000001</v>
      </c>
    </row>
    <row r="1846" spans="1:5" x14ac:dyDescent="0.2">
      <c r="A1846" s="11">
        <v>40886</v>
      </c>
      <c r="B1846">
        <v>312.538544</v>
      </c>
      <c r="D1846" s="11">
        <v>40886</v>
      </c>
      <c r="E1846">
        <v>314.02401700000001</v>
      </c>
    </row>
    <row r="1847" spans="1:5" x14ac:dyDescent="0.2">
      <c r="A1847" s="11">
        <v>40889</v>
      </c>
      <c r="B1847">
        <v>311.52731299999999</v>
      </c>
      <c r="D1847" s="11">
        <v>40889</v>
      </c>
      <c r="E1847">
        <v>313.00799599999999</v>
      </c>
    </row>
    <row r="1848" spans="1:5" x14ac:dyDescent="0.2">
      <c r="A1848" s="11">
        <v>40890</v>
      </c>
      <c r="B1848">
        <v>311.64688100000001</v>
      </c>
      <c r="D1848" s="11">
        <v>40890</v>
      </c>
      <c r="E1848">
        <v>313.12814300000002</v>
      </c>
    </row>
    <row r="1849" spans="1:5" x14ac:dyDescent="0.2">
      <c r="A1849" s="11">
        <v>40891</v>
      </c>
      <c r="B1849">
        <v>307.88098100000002</v>
      </c>
      <c r="D1849" s="11">
        <v>40891</v>
      </c>
      <c r="E1849">
        <v>309.34433000000001</v>
      </c>
    </row>
    <row r="1850" spans="1:5" x14ac:dyDescent="0.2">
      <c r="A1850" s="11">
        <v>40892</v>
      </c>
      <c r="B1850">
        <v>308.61325099999999</v>
      </c>
      <c r="D1850" s="11">
        <v>40892</v>
      </c>
      <c r="E1850">
        <v>310.08007800000001</v>
      </c>
    </row>
    <row r="1851" spans="1:5" x14ac:dyDescent="0.2">
      <c r="A1851" s="11">
        <v>40893</v>
      </c>
      <c r="B1851">
        <v>311.81124899999998</v>
      </c>
      <c r="D1851" s="11">
        <v>40893</v>
      </c>
      <c r="E1851">
        <v>313.29330399999998</v>
      </c>
    </row>
    <row r="1852" spans="1:5" x14ac:dyDescent="0.2">
      <c r="A1852" s="11">
        <v>40896</v>
      </c>
      <c r="B1852">
        <v>309.75396699999999</v>
      </c>
      <c r="D1852" s="11">
        <v>40896</v>
      </c>
      <c r="E1852">
        <v>311.22622699999999</v>
      </c>
    </row>
    <row r="1853" spans="1:5" x14ac:dyDescent="0.2">
      <c r="A1853" s="11">
        <v>40897</v>
      </c>
      <c r="B1853">
        <v>314.00802599999997</v>
      </c>
      <c r="D1853" s="11">
        <v>40897</v>
      </c>
      <c r="E1853">
        <v>315.50048800000002</v>
      </c>
    </row>
    <row r="1854" spans="1:5" x14ac:dyDescent="0.2">
      <c r="A1854" s="11">
        <v>40898</v>
      </c>
      <c r="B1854">
        <v>311.74151599999999</v>
      </c>
      <c r="D1854" s="11">
        <v>40898</v>
      </c>
      <c r="E1854">
        <v>313.22323599999999</v>
      </c>
    </row>
    <row r="1855" spans="1:5" x14ac:dyDescent="0.2">
      <c r="A1855" s="11">
        <v>40899</v>
      </c>
      <c r="B1855">
        <v>313.674286</v>
      </c>
      <c r="D1855" s="11">
        <v>40899</v>
      </c>
      <c r="E1855">
        <v>315.16516100000001</v>
      </c>
    </row>
    <row r="1856" spans="1:5" x14ac:dyDescent="0.2">
      <c r="A1856" s="11">
        <v>40900</v>
      </c>
      <c r="B1856">
        <v>315.38784800000002</v>
      </c>
      <c r="D1856" s="11">
        <v>40900</v>
      </c>
      <c r="E1856">
        <v>316.88690200000002</v>
      </c>
    </row>
    <row r="1857" spans="1:6" x14ac:dyDescent="0.2">
      <c r="A1857" s="11">
        <v>40904</v>
      </c>
      <c r="B1857">
        <v>318.92956500000003</v>
      </c>
      <c r="D1857" s="11">
        <v>40904</v>
      </c>
      <c r="E1857">
        <v>320.44543499999997</v>
      </c>
    </row>
    <row r="1858" spans="1:6" x14ac:dyDescent="0.2">
      <c r="A1858" s="11">
        <v>40905</v>
      </c>
      <c r="B1858">
        <v>318.65560900000003</v>
      </c>
      <c r="D1858" s="11">
        <v>40905</v>
      </c>
      <c r="E1858">
        <v>320.17016599999999</v>
      </c>
    </row>
    <row r="1859" spans="1:6" x14ac:dyDescent="0.2">
      <c r="A1859" s="11">
        <v>40906</v>
      </c>
      <c r="B1859">
        <v>320.00054899999998</v>
      </c>
      <c r="D1859" s="11">
        <v>40906</v>
      </c>
      <c r="E1859">
        <v>321.52151500000002</v>
      </c>
    </row>
    <row r="1860" spans="1:6" x14ac:dyDescent="0.2">
      <c r="A1860" s="23">
        <v>40907</v>
      </c>
      <c r="B1860" s="17">
        <v>321.74401899999998</v>
      </c>
      <c r="C1860" s="17"/>
      <c r="D1860" s="23">
        <v>40907</v>
      </c>
      <c r="E1860" s="17">
        <v>323.27328499999999</v>
      </c>
      <c r="F1860" t="s">
        <v>84</v>
      </c>
    </row>
    <row r="1861" spans="1:6" x14ac:dyDescent="0.2">
      <c r="A1861" s="11">
        <v>40911</v>
      </c>
      <c r="B1861">
        <v>331.46258499999999</v>
      </c>
      <c r="D1861" s="11">
        <v>40911</v>
      </c>
      <c r="E1861">
        <v>333.038025</v>
      </c>
    </row>
    <row r="1862" spans="1:6" x14ac:dyDescent="0.2">
      <c r="A1862" s="11">
        <v>40912</v>
      </c>
      <c r="B1862">
        <v>332.89224200000001</v>
      </c>
      <c r="D1862" s="11">
        <v>40912</v>
      </c>
      <c r="E1862">
        <v>334.47448700000001</v>
      </c>
    </row>
    <row r="1863" spans="1:6" x14ac:dyDescent="0.2">
      <c r="A1863" s="11">
        <v>40913</v>
      </c>
      <c r="B1863">
        <v>328.27453600000001</v>
      </c>
      <c r="D1863" s="11">
        <v>40913</v>
      </c>
      <c r="E1863">
        <v>329.83483899999999</v>
      </c>
    </row>
    <row r="1864" spans="1:6" x14ac:dyDescent="0.2">
      <c r="A1864" s="11">
        <v>40914</v>
      </c>
      <c r="B1864">
        <v>323.79632600000002</v>
      </c>
      <c r="D1864" s="11">
        <v>40914</v>
      </c>
      <c r="E1864">
        <v>325.33532700000001</v>
      </c>
    </row>
    <row r="1865" spans="1:6" x14ac:dyDescent="0.2">
      <c r="A1865" s="11">
        <v>40917</v>
      </c>
      <c r="B1865">
        <v>310.06778000000003</v>
      </c>
      <c r="D1865" s="11">
        <v>40917</v>
      </c>
      <c r="E1865">
        <v>311.54153400000001</v>
      </c>
    </row>
    <row r="1866" spans="1:6" x14ac:dyDescent="0.2">
      <c r="A1866" s="11">
        <v>40918</v>
      </c>
      <c r="B1866">
        <v>310.40652499999999</v>
      </c>
      <c r="D1866" s="11">
        <v>40918</v>
      </c>
      <c r="E1866">
        <v>311.88189699999998</v>
      </c>
    </row>
    <row r="1867" spans="1:6" x14ac:dyDescent="0.2">
      <c r="A1867" s="11">
        <v>40919</v>
      </c>
      <c r="B1867">
        <v>311.81124899999998</v>
      </c>
      <c r="D1867" s="11">
        <v>40919</v>
      </c>
      <c r="E1867">
        <v>313.29330399999998</v>
      </c>
    </row>
    <row r="1868" spans="1:6" x14ac:dyDescent="0.2">
      <c r="A1868" s="11">
        <v>40920</v>
      </c>
      <c r="B1868">
        <v>313.64437900000001</v>
      </c>
      <c r="D1868" s="11">
        <v>40920</v>
      </c>
      <c r="E1868">
        <v>315.135132</v>
      </c>
    </row>
    <row r="1869" spans="1:6" x14ac:dyDescent="0.2">
      <c r="A1869" s="11">
        <v>40921</v>
      </c>
      <c r="B1869">
        <v>311.32806399999998</v>
      </c>
      <c r="D1869" s="11">
        <v>40921</v>
      </c>
      <c r="E1869">
        <v>312.80779999999999</v>
      </c>
    </row>
    <row r="1870" spans="1:6" x14ac:dyDescent="0.2">
      <c r="A1870" s="11">
        <v>40925</v>
      </c>
      <c r="B1870">
        <v>313.11636399999998</v>
      </c>
      <c r="D1870" s="11">
        <v>40925</v>
      </c>
      <c r="E1870">
        <v>314.60461400000003</v>
      </c>
    </row>
    <row r="1871" spans="1:6" x14ac:dyDescent="0.2">
      <c r="A1871" s="11">
        <v>40926</v>
      </c>
      <c r="B1871">
        <v>315.27328499999999</v>
      </c>
      <c r="D1871" s="11">
        <v>40926</v>
      </c>
      <c r="E1871">
        <v>316.77175899999997</v>
      </c>
    </row>
    <row r="1872" spans="1:6" x14ac:dyDescent="0.2">
      <c r="A1872" s="11">
        <v>40927</v>
      </c>
      <c r="B1872">
        <v>318.59085099999999</v>
      </c>
      <c r="D1872" s="11">
        <v>40927</v>
      </c>
      <c r="E1872">
        <v>320.10510299999999</v>
      </c>
    </row>
    <row r="1873" spans="1:5" x14ac:dyDescent="0.2">
      <c r="A1873" s="11">
        <v>40928</v>
      </c>
      <c r="B1873">
        <v>291.90087899999997</v>
      </c>
      <c r="D1873" s="11">
        <v>40928</v>
      </c>
      <c r="E1873">
        <v>293.28829999999999</v>
      </c>
    </row>
    <row r="1874" spans="1:5" x14ac:dyDescent="0.2">
      <c r="A1874" s="11">
        <v>40931</v>
      </c>
      <c r="B1874">
        <v>291.66674799999998</v>
      </c>
      <c r="D1874" s="11">
        <v>40931</v>
      </c>
      <c r="E1874">
        <v>293.05304000000001</v>
      </c>
    </row>
    <row r="1875" spans="1:5" x14ac:dyDescent="0.2">
      <c r="A1875" s="11">
        <v>40932</v>
      </c>
      <c r="B1875">
        <v>289.38034099999999</v>
      </c>
      <c r="D1875" s="11">
        <v>40932</v>
      </c>
      <c r="E1875">
        <v>290.75576799999999</v>
      </c>
    </row>
    <row r="1876" spans="1:5" x14ac:dyDescent="0.2">
      <c r="A1876" s="11">
        <v>40933</v>
      </c>
      <c r="B1876">
        <v>283.68170199999997</v>
      </c>
      <c r="D1876" s="11">
        <v>40933</v>
      </c>
      <c r="E1876">
        <v>285.03002900000001</v>
      </c>
    </row>
    <row r="1877" spans="1:5" x14ac:dyDescent="0.2">
      <c r="A1877" s="11">
        <v>40934</v>
      </c>
      <c r="B1877">
        <v>282.98928799999999</v>
      </c>
      <c r="D1877" s="11">
        <v>40934</v>
      </c>
      <c r="E1877">
        <v>284.33431999999999</v>
      </c>
    </row>
    <row r="1878" spans="1:5" x14ac:dyDescent="0.2">
      <c r="A1878" s="11">
        <v>40935</v>
      </c>
      <c r="B1878">
        <v>288.907104</v>
      </c>
      <c r="D1878" s="11">
        <v>40935</v>
      </c>
      <c r="E1878">
        <v>290.28027300000002</v>
      </c>
    </row>
    <row r="1879" spans="1:5" x14ac:dyDescent="0.2">
      <c r="A1879" s="11">
        <v>40938</v>
      </c>
      <c r="B1879">
        <v>287.76638800000001</v>
      </c>
      <c r="D1879" s="11">
        <v>40938</v>
      </c>
      <c r="E1879">
        <v>289.13412499999998</v>
      </c>
    </row>
    <row r="1880" spans="1:5" x14ac:dyDescent="0.2">
      <c r="A1880" s="11">
        <v>40939</v>
      </c>
      <c r="B1880">
        <v>288.97186299999998</v>
      </c>
      <c r="D1880" s="11">
        <v>40939</v>
      </c>
      <c r="E1880">
        <v>290.34533699999997</v>
      </c>
    </row>
    <row r="1881" spans="1:5" x14ac:dyDescent="0.2">
      <c r="A1881" s="11">
        <v>40940</v>
      </c>
      <c r="B1881">
        <v>289.33050500000002</v>
      </c>
      <c r="D1881" s="11">
        <v>40940</v>
      </c>
      <c r="E1881">
        <v>290.70571899999999</v>
      </c>
    </row>
    <row r="1882" spans="1:5" x14ac:dyDescent="0.2">
      <c r="A1882" s="11">
        <v>40941</v>
      </c>
      <c r="B1882">
        <v>291.46252399999997</v>
      </c>
      <c r="D1882" s="11">
        <v>40941</v>
      </c>
      <c r="E1882">
        <v>292.84783900000002</v>
      </c>
    </row>
    <row r="1883" spans="1:5" x14ac:dyDescent="0.2">
      <c r="A1883" s="11">
        <v>40942</v>
      </c>
      <c r="B1883">
        <v>297.05157500000001</v>
      </c>
      <c r="D1883" s="11">
        <v>40942</v>
      </c>
      <c r="E1883">
        <v>298.46346999999997</v>
      </c>
    </row>
    <row r="1884" spans="1:5" x14ac:dyDescent="0.2">
      <c r="A1884" s="11">
        <v>40945</v>
      </c>
      <c r="B1884">
        <v>303.40774499999998</v>
      </c>
      <c r="D1884" s="11">
        <v>40945</v>
      </c>
      <c r="E1884">
        <v>304.84985399999999</v>
      </c>
    </row>
    <row r="1885" spans="1:5" x14ac:dyDescent="0.2">
      <c r="A1885" s="11">
        <v>40946</v>
      </c>
      <c r="B1885">
        <v>302.25207499999999</v>
      </c>
      <c r="D1885" s="11">
        <v>40946</v>
      </c>
      <c r="E1885">
        <v>303.68869000000001</v>
      </c>
    </row>
    <row r="1886" spans="1:5" x14ac:dyDescent="0.2">
      <c r="A1886" s="11">
        <v>40947</v>
      </c>
      <c r="B1886">
        <v>303.78634599999998</v>
      </c>
      <c r="D1886" s="11">
        <v>40947</v>
      </c>
      <c r="E1886">
        <v>305.23022500000002</v>
      </c>
    </row>
    <row r="1887" spans="1:5" x14ac:dyDescent="0.2">
      <c r="A1887" s="11">
        <v>40948</v>
      </c>
      <c r="B1887">
        <v>304.58831800000002</v>
      </c>
      <c r="D1887" s="11">
        <v>40948</v>
      </c>
      <c r="E1887">
        <v>306.03604100000001</v>
      </c>
    </row>
    <row r="1888" spans="1:5" x14ac:dyDescent="0.2">
      <c r="A1888" s="11">
        <v>40949</v>
      </c>
      <c r="B1888">
        <v>301.82369999999997</v>
      </c>
      <c r="D1888" s="11">
        <v>40949</v>
      </c>
      <c r="E1888">
        <v>303.25826999999998</v>
      </c>
    </row>
    <row r="1889" spans="1:5" x14ac:dyDescent="0.2">
      <c r="A1889" s="11">
        <v>40952</v>
      </c>
      <c r="B1889">
        <v>304.95693999999997</v>
      </c>
      <c r="D1889" s="11">
        <v>40952</v>
      </c>
      <c r="E1889">
        <v>306.40640300000001</v>
      </c>
    </row>
    <row r="1890" spans="1:5" x14ac:dyDescent="0.2">
      <c r="A1890" s="11">
        <v>40953</v>
      </c>
      <c r="B1890">
        <v>303.74151599999999</v>
      </c>
      <c r="D1890" s="11">
        <v>40953</v>
      </c>
      <c r="E1890">
        <v>305.185181</v>
      </c>
    </row>
    <row r="1891" spans="1:5" x14ac:dyDescent="0.2">
      <c r="A1891" s="11">
        <v>40954</v>
      </c>
      <c r="B1891">
        <v>301.64935300000002</v>
      </c>
      <c r="D1891" s="11">
        <v>40954</v>
      </c>
      <c r="E1891">
        <v>303.08306900000002</v>
      </c>
    </row>
    <row r="1892" spans="1:5" x14ac:dyDescent="0.2">
      <c r="A1892" s="11">
        <v>40955</v>
      </c>
      <c r="B1892">
        <v>302.12756300000001</v>
      </c>
      <c r="D1892" s="11">
        <v>40955</v>
      </c>
      <c r="E1892">
        <v>303.56356799999998</v>
      </c>
    </row>
    <row r="1893" spans="1:5" x14ac:dyDescent="0.2">
      <c r="A1893" s="11">
        <v>40956</v>
      </c>
      <c r="B1893">
        <v>301.19107100000002</v>
      </c>
      <c r="D1893" s="11">
        <v>40956</v>
      </c>
      <c r="E1893">
        <v>302.62261999999998</v>
      </c>
    </row>
    <row r="1894" spans="1:5" x14ac:dyDescent="0.2">
      <c r="A1894" s="11">
        <v>40960</v>
      </c>
      <c r="B1894">
        <v>305.85357699999997</v>
      </c>
      <c r="D1894" s="11">
        <v>40960</v>
      </c>
      <c r="E1894">
        <v>307.30731200000002</v>
      </c>
    </row>
    <row r="1895" spans="1:5" x14ac:dyDescent="0.2">
      <c r="A1895" s="11">
        <v>40961</v>
      </c>
      <c r="B1895">
        <v>302.8349</v>
      </c>
      <c r="D1895" s="11">
        <v>40961</v>
      </c>
      <c r="E1895">
        <v>304.27426100000002</v>
      </c>
    </row>
    <row r="1896" spans="1:5" x14ac:dyDescent="0.2">
      <c r="A1896" s="11">
        <v>40962</v>
      </c>
      <c r="B1896">
        <v>301.92330900000002</v>
      </c>
      <c r="D1896" s="11">
        <v>40962</v>
      </c>
      <c r="E1896">
        <v>303.35836799999998</v>
      </c>
    </row>
    <row r="1897" spans="1:5" x14ac:dyDescent="0.2">
      <c r="A1897" s="11">
        <v>40963</v>
      </c>
      <c r="B1897">
        <v>303.81124899999998</v>
      </c>
      <c r="D1897" s="11">
        <v>40963</v>
      </c>
      <c r="E1897">
        <v>305.25524899999999</v>
      </c>
    </row>
    <row r="1898" spans="1:5" x14ac:dyDescent="0.2">
      <c r="A1898" s="11">
        <v>40966</v>
      </c>
      <c r="B1898">
        <v>303.51733400000001</v>
      </c>
      <c r="D1898" s="11">
        <v>40966</v>
      </c>
      <c r="E1898">
        <v>304.95996100000002</v>
      </c>
    </row>
    <row r="1899" spans="1:5" x14ac:dyDescent="0.2">
      <c r="A1899" s="11">
        <v>40967</v>
      </c>
      <c r="B1899">
        <v>308.04037499999998</v>
      </c>
      <c r="D1899" s="11">
        <v>40967</v>
      </c>
      <c r="E1899">
        <v>309.50451700000002</v>
      </c>
    </row>
    <row r="1900" spans="1:5" x14ac:dyDescent="0.2">
      <c r="A1900" s="11">
        <v>40968</v>
      </c>
      <c r="B1900">
        <v>307.970642</v>
      </c>
      <c r="D1900" s="11">
        <v>40968</v>
      </c>
      <c r="E1900">
        <v>309.43444799999997</v>
      </c>
    </row>
    <row r="1901" spans="1:5" x14ac:dyDescent="0.2">
      <c r="A1901" s="11">
        <v>40969</v>
      </c>
      <c r="B1901">
        <v>310.03790300000003</v>
      </c>
      <c r="D1901" s="11">
        <v>40969</v>
      </c>
      <c r="E1901">
        <v>311.511505</v>
      </c>
    </row>
    <row r="1902" spans="1:5" x14ac:dyDescent="0.2">
      <c r="A1902" s="11">
        <v>40970</v>
      </c>
      <c r="B1902">
        <v>309.465057</v>
      </c>
      <c r="D1902" s="11">
        <v>40970</v>
      </c>
      <c r="E1902">
        <v>310.93594400000001</v>
      </c>
    </row>
    <row r="1903" spans="1:5" x14ac:dyDescent="0.2">
      <c r="A1903" s="11">
        <v>40973</v>
      </c>
      <c r="B1903">
        <v>305.97811899999999</v>
      </c>
      <c r="D1903" s="11">
        <v>40973</v>
      </c>
      <c r="E1903">
        <v>307.432434</v>
      </c>
    </row>
    <row r="1904" spans="1:5" x14ac:dyDescent="0.2">
      <c r="A1904" s="11">
        <v>40974</v>
      </c>
      <c r="B1904">
        <v>301.35046399999999</v>
      </c>
      <c r="D1904" s="11">
        <v>40974</v>
      </c>
      <c r="E1904">
        <v>302.78277600000001</v>
      </c>
    </row>
    <row r="1905" spans="1:5" x14ac:dyDescent="0.2">
      <c r="A1905" s="11">
        <v>40975</v>
      </c>
      <c r="B1905">
        <v>302.26702899999998</v>
      </c>
      <c r="D1905" s="11">
        <v>40975</v>
      </c>
      <c r="E1905">
        <v>303.70370500000001</v>
      </c>
    </row>
    <row r="1906" spans="1:5" x14ac:dyDescent="0.2">
      <c r="A1906" s="11">
        <v>40976</v>
      </c>
      <c r="B1906">
        <v>302.43640099999999</v>
      </c>
      <c r="D1906" s="11">
        <v>40976</v>
      </c>
      <c r="E1906">
        <v>303.87387100000001</v>
      </c>
    </row>
    <row r="1907" spans="1:5" x14ac:dyDescent="0.2">
      <c r="A1907" s="11">
        <v>40977</v>
      </c>
      <c r="B1907">
        <v>299.00427200000001</v>
      </c>
      <c r="D1907" s="11">
        <v>40977</v>
      </c>
      <c r="E1907">
        <v>300.42541499999999</v>
      </c>
    </row>
    <row r="1908" spans="1:5" x14ac:dyDescent="0.2">
      <c r="A1908" s="11">
        <v>40980</v>
      </c>
      <c r="B1908">
        <v>301.44509900000003</v>
      </c>
      <c r="D1908" s="11">
        <v>40980</v>
      </c>
      <c r="E1908">
        <v>302.87786899999998</v>
      </c>
    </row>
    <row r="1909" spans="1:5" x14ac:dyDescent="0.2">
      <c r="A1909" s="11">
        <v>40981</v>
      </c>
      <c r="B1909">
        <v>307.73654199999999</v>
      </c>
      <c r="D1909" s="11">
        <v>40981</v>
      </c>
      <c r="E1909">
        <v>309.19918799999999</v>
      </c>
    </row>
    <row r="1910" spans="1:5" x14ac:dyDescent="0.2">
      <c r="A1910" s="11">
        <v>40982</v>
      </c>
      <c r="B1910">
        <v>306.84487899999999</v>
      </c>
      <c r="D1910" s="11">
        <v>40982</v>
      </c>
      <c r="E1910">
        <v>308.303314</v>
      </c>
    </row>
    <row r="1911" spans="1:5" x14ac:dyDescent="0.2">
      <c r="A1911" s="11">
        <v>40983</v>
      </c>
      <c r="B1911">
        <v>309.40527300000002</v>
      </c>
      <c r="D1911" s="11">
        <v>40983</v>
      </c>
      <c r="E1911">
        <v>310.87588499999998</v>
      </c>
    </row>
    <row r="1912" spans="1:5" x14ac:dyDescent="0.2">
      <c r="A1912" s="11">
        <v>40984</v>
      </c>
      <c r="B1912">
        <v>311.35296599999998</v>
      </c>
      <c r="D1912" s="11">
        <v>40984</v>
      </c>
      <c r="E1912">
        <v>312.83282500000001</v>
      </c>
    </row>
    <row r="1913" spans="1:5" x14ac:dyDescent="0.2">
      <c r="A1913" s="11">
        <v>40987</v>
      </c>
      <c r="B1913">
        <v>315.80627399999997</v>
      </c>
      <c r="D1913" s="11">
        <v>40987</v>
      </c>
      <c r="E1913">
        <v>317.30731200000002</v>
      </c>
    </row>
    <row r="1914" spans="1:5" x14ac:dyDescent="0.2">
      <c r="A1914" s="11">
        <v>40988</v>
      </c>
      <c r="B1914">
        <v>315.56219499999997</v>
      </c>
      <c r="D1914" s="11">
        <v>40988</v>
      </c>
      <c r="E1914">
        <v>317.062073</v>
      </c>
    </row>
    <row r="1915" spans="1:5" x14ac:dyDescent="0.2">
      <c r="A1915" s="11">
        <v>40989</v>
      </c>
      <c r="B1915">
        <v>318.795074</v>
      </c>
      <c r="D1915" s="11">
        <v>40989</v>
      </c>
      <c r="E1915">
        <v>320.31030299999998</v>
      </c>
    </row>
    <row r="1916" spans="1:5" x14ac:dyDescent="0.2">
      <c r="A1916" s="11">
        <v>40990</v>
      </c>
      <c r="B1916">
        <v>321.81875600000001</v>
      </c>
      <c r="D1916" s="11">
        <v>40990</v>
      </c>
      <c r="E1916">
        <v>323.34835800000002</v>
      </c>
    </row>
    <row r="1917" spans="1:5" x14ac:dyDescent="0.2">
      <c r="A1917" s="11">
        <v>40991</v>
      </c>
      <c r="B1917">
        <v>320.095215</v>
      </c>
      <c r="D1917" s="11">
        <v>40991</v>
      </c>
      <c r="E1917">
        <v>321.61660799999999</v>
      </c>
    </row>
    <row r="1918" spans="1:5" x14ac:dyDescent="0.2">
      <c r="A1918" s="11">
        <v>40994</v>
      </c>
      <c r="B1918">
        <v>323.452606</v>
      </c>
      <c r="D1918" s="11">
        <v>40994</v>
      </c>
      <c r="E1918">
        <v>324.98998999999998</v>
      </c>
    </row>
    <row r="1919" spans="1:5" x14ac:dyDescent="0.2">
      <c r="A1919" s="11">
        <v>40995</v>
      </c>
      <c r="B1919">
        <v>322.301941</v>
      </c>
      <c r="D1919" s="11">
        <v>40995</v>
      </c>
      <c r="E1919">
        <v>323.83383199999997</v>
      </c>
    </row>
    <row r="1920" spans="1:5" x14ac:dyDescent="0.2">
      <c r="A1920" s="11">
        <v>40996</v>
      </c>
      <c r="B1920">
        <v>326.65560900000003</v>
      </c>
      <c r="D1920" s="11">
        <v>40996</v>
      </c>
      <c r="E1920">
        <v>328.20822099999998</v>
      </c>
    </row>
    <row r="1921" spans="1:5" x14ac:dyDescent="0.2">
      <c r="A1921" s="11">
        <v>40997</v>
      </c>
      <c r="B1921">
        <v>322.99432400000001</v>
      </c>
      <c r="D1921" s="11">
        <v>40997</v>
      </c>
      <c r="E1921">
        <v>324.52954099999999</v>
      </c>
    </row>
    <row r="1922" spans="1:5" x14ac:dyDescent="0.2">
      <c r="A1922" s="11">
        <v>40998</v>
      </c>
      <c r="B1922">
        <v>319.422729</v>
      </c>
      <c r="D1922" s="11">
        <v>40998</v>
      </c>
      <c r="E1922">
        <v>320.94094799999999</v>
      </c>
    </row>
    <row r="1923" spans="1:5" x14ac:dyDescent="0.2">
      <c r="A1923" s="11">
        <v>41001</v>
      </c>
      <c r="B1923">
        <v>322.25210600000003</v>
      </c>
      <c r="D1923" s="11">
        <v>41001</v>
      </c>
      <c r="E1923">
        <v>323.78378300000003</v>
      </c>
    </row>
    <row r="1924" spans="1:5" x14ac:dyDescent="0.2">
      <c r="A1924" s="11">
        <v>41002</v>
      </c>
      <c r="B1924">
        <v>320.11013800000001</v>
      </c>
      <c r="D1924" s="11">
        <v>41002</v>
      </c>
      <c r="E1924">
        <v>321.63162199999999</v>
      </c>
    </row>
    <row r="1925" spans="1:5" x14ac:dyDescent="0.2">
      <c r="A1925" s="11">
        <v>41003</v>
      </c>
      <c r="B1925">
        <v>316.38909899999999</v>
      </c>
      <c r="D1925" s="11">
        <v>41003</v>
      </c>
      <c r="E1925">
        <v>317.89288299999998</v>
      </c>
    </row>
    <row r="1926" spans="1:5" x14ac:dyDescent="0.2">
      <c r="A1926" s="11">
        <v>41004</v>
      </c>
      <c r="B1926">
        <v>314.97937000000002</v>
      </c>
      <c r="D1926" s="11">
        <v>41004</v>
      </c>
      <c r="E1926">
        <v>316.476471</v>
      </c>
    </row>
    <row r="1927" spans="1:5" x14ac:dyDescent="0.2">
      <c r="A1927" s="11">
        <v>41008</v>
      </c>
      <c r="B1927">
        <v>314.24215700000002</v>
      </c>
      <c r="D1927" s="11">
        <v>41008</v>
      </c>
      <c r="E1927">
        <v>315.735748</v>
      </c>
    </row>
    <row r="1928" spans="1:5" x14ac:dyDescent="0.2">
      <c r="A1928" s="11">
        <v>41009</v>
      </c>
      <c r="B1928">
        <v>312.25958300000002</v>
      </c>
      <c r="D1928" s="11">
        <v>41009</v>
      </c>
      <c r="E1928">
        <v>313.74374399999999</v>
      </c>
    </row>
    <row r="1929" spans="1:5" x14ac:dyDescent="0.2">
      <c r="A1929" s="11">
        <v>41010</v>
      </c>
      <c r="B1929">
        <v>316.79257200000001</v>
      </c>
      <c r="D1929" s="11">
        <v>41010</v>
      </c>
      <c r="E1929">
        <v>318.29830900000002</v>
      </c>
    </row>
    <row r="1930" spans="1:5" x14ac:dyDescent="0.2">
      <c r="A1930" s="11">
        <v>41011</v>
      </c>
      <c r="B1930">
        <v>324.28949</v>
      </c>
      <c r="D1930" s="11">
        <v>41011</v>
      </c>
      <c r="E1930">
        <v>325.83084100000002</v>
      </c>
    </row>
    <row r="1931" spans="1:5" x14ac:dyDescent="0.2">
      <c r="A1931" s="11">
        <v>41012</v>
      </c>
      <c r="B1931">
        <v>311.13378899999998</v>
      </c>
      <c r="D1931" s="11">
        <v>41012</v>
      </c>
      <c r="E1931">
        <v>312.61261000000002</v>
      </c>
    </row>
    <row r="1932" spans="1:5" x14ac:dyDescent="0.2">
      <c r="A1932" s="11">
        <v>41015</v>
      </c>
      <c r="B1932">
        <v>301.90338100000002</v>
      </c>
      <c r="D1932" s="11">
        <v>41015</v>
      </c>
      <c r="E1932">
        <v>303.338348</v>
      </c>
    </row>
    <row r="1933" spans="1:5" x14ac:dyDescent="0.2">
      <c r="A1933" s="11">
        <v>41016</v>
      </c>
      <c r="B1933">
        <v>303.64685100000003</v>
      </c>
      <c r="D1933" s="11">
        <v>41016</v>
      </c>
      <c r="E1933">
        <v>305.09008799999998</v>
      </c>
    </row>
    <row r="1934" spans="1:5" x14ac:dyDescent="0.2">
      <c r="A1934" s="11">
        <v>41017</v>
      </c>
      <c r="B1934">
        <v>302.59082000000001</v>
      </c>
      <c r="D1934" s="11">
        <v>41017</v>
      </c>
      <c r="E1934">
        <v>304.029022</v>
      </c>
    </row>
    <row r="1935" spans="1:5" x14ac:dyDescent="0.2">
      <c r="A1935" s="11">
        <v>41018</v>
      </c>
      <c r="B1935">
        <v>298.53103599999997</v>
      </c>
      <c r="D1935" s="11">
        <v>41018</v>
      </c>
      <c r="E1935">
        <v>299.949951</v>
      </c>
    </row>
    <row r="1936" spans="1:5" x14ac:dyDescent="0.2">
      <c r="A1936" s="11">
        <v>41019</v>
      </c>
      <c r="B1936">
        <v>296.91708399999999</v>
      </c>
      <c r="D1936" s="11">
        <v>41019</v>
      </c>
      <c r="E1936">
        <v>298.32833900000003</v>
      </c>
    </row>
    <row r="1937" spans="1:5" x14ac:dyDescent="0.2">
      <c r="A1937" s="11">
        <v>41022</v>
      </c>
      <c r="B1937">
        <v>297.68420400000002</v>
      </c>
      <c r="D1937" s="11">
        <v>41022</v>
      </c>
      <c r="E1937">
        <v>299.09909099999999</v>
      </c>
    </row>
    <row r="1938" spans="1:5" x14ac:dyDescent="0.2">
      <c r="A1938" s="11">
        <v>41023</v>
      </c>
      <c r="B1938">
        <v>299.51236</v>
      </c>
      <c r="D1938" s="11">
        <v>41023</v>
      </c>
      <c r="E1938">
        <v>300.93594400000001</v>
      </c>
    </row>
    <row r="1939" spans="1:5" x14ac:dyDescent="0.2">
      <c r="A1939" s="11">
        <v>41024</v>
      </c>
      <c r="B1939">
        <v>303.721588</v>
      </c>
      <c r="D1939" s="11">
        <v>41024</v>
      </c>
      <c r="E1939">
        <v>305.16516100000001</v>
      </c>
    </row>
    <row r="1940" spans="1:5" x14ac:dyDescent="0.2">
      <c r="A1940" s="11">
        <v>41025</v>
      </c>
      <c r="B1940">
        <v>306.585846</v>
      </c>
      <c r="D1940" s="11">
        <v>41025</v>
      </c>
      <c r="E1940">
        <v>308.04302999999999</v>
      </c>
    </row>
    <row r="1941" spans="1:5" x14ac:dyDescent="0.2">
      <c r="A1941" s="11">
        <v>41026</v>
      </c>
      <c r="B1941">
        <v>306.34176600000001</v>
      </c>
      <c r="D1941" s="11">
        <v>41026</v>
      </c>
      <c r="E1941">
        <v>307.79779100000002</v>
      </c>
    </row>
    <row r="1942" spans="1:5" x14ac:dyDescent="0.2">
      <c r="A1942" s="11">
        <v>41029</v>
      </c>
      <c r="B1942">
        <v>301.29568499999999</v>
      </c>
      <c r="D1942" s="11">
        <v>41029</v>
      </c>
      <c r="E1942">
        <v>302.72772200000003</v>
      </c>
    </row>
    <row r="1943" spans="1:5" x14ac:dyDescent="0.2">
      <c r="A1943" s="11">
        <v>41030</v>
      </c>
      <c r="B1943">
        <v>301.086456</v>
      </c>
      <c r="D1943" s="11">
        <v>41030</v>
      </c>
      <c r="E1943">
        <v>302.517517</v>
      </c>
    </row>
    <row r="1944" spans="1:5" x14ac:dyDescent="0.2">
      <c r="A1944" s="11">
        <v>41031</v>
      </c>
      <c r="B1944">
        <v>302.49618500000003</v>
      </c>
      <c r="D1944" s="11">
        <v>41031</v>
      </c>
      <c r="E1944">
        <v>303.93392899999998</v>
      </c>
    </row>
    <row r="1945" spans="1:5" x14ac:dyDescent="0.2">
      <c r="A1945" s="11">
        <v>41032</v>
      </c>
      <c r="B1945">
        <v>304.36914100000001</v>
      </c>
      <c r="D1945" s="11">
        <v>41032</v>
      </c>
      <c r="E1945">
        <v>305.81582600000002</v>
      </c>
    </row>
    <row r="1946" spans="1:5" x14ac:dyDescent="0.2">
      <c r="A1946" s="11">
        <v>41033</v>
      </c>
      <c r="B1946">
        <v>297.37039199999998</v>
      </c>
      <c r="D1946" s="11">
        <v>41033</v>
      </c>
      <c r="E1946">
        <v>298.78378300000003</v>
      </c>
    </row>
    <row r="1947" spans="1:5" x14ac:dyDescent="0.2">
      <c r="A1947" s="11">
        <v>41036</v>
      </c>
      <c r="B1947">
        <v>302.640625</v>
      </c>
      <c r="D1947" s="11">
        <v>41036</v>
      </c>
      <c r="E1947">
        <v>304.079071</v>
      </c>
    </row>
    <row r="1948" spans="1:5" x14ac:dyDescent="0.2">
      <c r="A1948" s="11">
        <v>41037</v>
      </c>
      <c r="B1948">
        <v>305.250854</v>
      </c>
      <c r="D1948" s="11">
        <v>41037</v>
      </c>
      <c r="E1948">
        <v>306.70169099999998</v>
      </c>
    </row>
    <row r="1949" spans="1:5" x14ac:dyDescent="0.2">
      <c r="A1949" s="11">
        <v>41038</v>
      </c>
      <c r="B1949">
        <v>303.43765300000001</v>
      </c>
      <c r="D1949" s="11">
        <v>41038</v>
      </c>
      <c r="E1949">
        <v>304.87988300000001</v>
      </c>
    </row>
    <row r="1950" spans="1:5" x14ac:dyDescent="0.2">
      <c r="A1950" s="11">
        <v>41039</v>
      </c>
      <c r="B1950">
        <v>305.684235</v>
      </c>
      <c r="D1950" s="11">
        <v>41039</v>
      </c>
      <c r="E1950">
        <v>307.13714599999997</v>
      </c>
    </row>
    <row r="1951" spans="1:5" x14ac:dyDescent="0.2">
      <c r="A1951" s="11">
        <v>41040</v>
      </c>
      <c r="B1951">
        <v>301.48495500000001</v>
      </c>
      <c r="D1951" s="11">
        <v>41040</v>
      </c>
      <c r="E1951">
        <v>302.91790800000001</v>
      </c>
    </row>
    <row r="1952" spans="1:5" x14ac:dyDescent="0.2">
      <c r="A1952" s="11">
        <v>41043</v>
      </c>
      <c r="B1952">
        <v>300.872253</v>
      </c>
      <c r="D1952" s="11">
        <v>41043</v>
      </c>
      <c r="E1952">
        <v>302.30230699999998</v>
      </c>
    </row>
    <row r="1953" spans="1:5" x14ac:dyDescent="0.2">
      <c r="A1953" s="11">
        <v>41044</v>
      </c>
      <c r="B1953">
        <v>304.413971</v>
      </c>
      <c r="D1953" s="11">
        <v>41044</v>
      </c>
      <c r="E1953">
        <v>305.86086999999998</v>
      </c>
    </row>
    <row r="1954" spans="1:5" x14ac:dyDescent="0.2">
      <c r="A1954" s="11">
        <v>41045</v>
      </c>
      <c r="B1954">
        <v>313.29070999999999</v>
      </c>
      <c r="D1954" s="11">
        <v>41045</v>
      </c>
      <c r="E1954">
        <v>314.779785</v>
      </c>
    </row>
    <row r="1955" spans="1:5" x14ac:dyDescent="0.2">
      <c r="A1955" s="11">
        <v>41046</v>
      </c>
      <c r="B1955">
        <v>310.361694</v>
      </c>
      <c r="D1955" s="11">
        <v>41046</v>
      </c>
      <c r="E1955">
        <v>311.83682299999998</v>
      </c>
    </row>
    <row r="1956" spans="1:5" x14ac:dyDescent="0.2">
      <c r="A1956" s="11">
        <v>41047</v>
      </c>
      <c r="B1956">
        <v>299.078979</v>
      </c>
      <c r="D1956" s="11">
        <v>41047</v>
      </c>
      <c r="E1956">
        <v>300.50048800000002</v>
      </c>
    </row>
    <row r="1957" spans="1:5" x14ac:dyDescent="0.2">
      <c r="A1957" s="11">
        <v>41050</v>
      </c>
      <c r="B1957">
        <v>305.90838600000001</v>
      </c>
      <c r="D1957" s="11">
        <v>41050</v>
      </c>
      <c r="E1957">
        <v>307.36236600000001</v>
      </c>
    </row>
    <row r="1958" spans="1:5" x14ac:dyDescent="0.2">
      <c r="A1958" s="11">
        <v>41051</v>
      </c>
      <c r="B1958">
        <v>299.27822900000001</v>
      </c>
      <c r="D1958" s="11">
        <v>41051</v>
      </c>
      <c r="E1958">
        <v>300.700714</v>
      </c>
    </row>
    <row r="1959" spans="1:5" x14ac:dyDescent="0.2">
      <c r="A1959" s="11">
        <v>41052</v>
      </c>
      <c r="B1959">
        <v>303.59207199999997</v>
      </c>
      <c r="D1959" s="11">
        <v>41052</v>
      </c>
      <c r="E1959">
        <v>305.035034</v>
      </c>
    </row>
    <row r="1960" spans="1:5" x14ac:dyDescent="0.2">
      <c r="A1960" s="11">
        <v>41053</v>
      </c>
      <c r="B1960">
        <v>300.70288099999999</v>
      </c>
      <c r="D1960" s="11">
        <v>41053</v>
      </c>
      <c r="E1960">
        <v>302.13214099999999</v>
      </c>
    </row>
    <row r="1961" spans="1:5" x14ac:dyDescent="0.2">
      <c r="A1961" s="11">
        <v>41054</v>
      </c>
      <c r="B1961">
        <v>294.66055299999999</v>
      </c>
      <c r="D1961" s="11">
        <v>41054</v>
      </c>
      <c r="E1961">
        <v>296.06106599999998</v>
      </c>
    </row>
    <row r="1962" spans="1:5" x14ac:dyDescent="0.2">
      <c r="A1962" s="11">
        <v>41058</v>
      </c>
      <c r="B1962">
        <v>296.06030299999998</v>
      </c>
      <c r="D1962" s="11">
        <v>41058</v>
      </c>
      <c r="E1962">
        <v>297.467468</v>
      </c>
    </row>
    <row r="1963" spans="1:5" x14ac:dyDescent="0.2">
      <c r="A1963" s="11">
        <v>41059</v>
      </c>
      <c r="B1963">
        <v>293.01669299999998</v>
      </c>
      <c r="D1963" s="11">
        <v>41059</v>
      </c>
      <c r="E1963">
        <v>294.409424</v>
      </c>
    </row>
    <row r="1964" spans="1:5" x14ac:dyDescent="0.2">
      <c r="A1964" s="11">
        <v>41060</v>
      </c>
      <c r="B1964">
        <v>289.34545900000001</v>
      </c>
      <c r="D1964" s="11">
        <v>41060</v>
      </c>
      <c r="E1964">
        <v>290.72073399999999</v>
      </c>
    </row>
    <row r="1965" spans="1:5" x14ac:dyDescent="0.2">
      <c r="A1965" s="11">
        <v>41061</v>
      </c>
      <c r="B1965">
        <v>284.42392000000001</v>
      </c>
      <c r="D1965" s="11">
        <v>41061</v>
      </c>
      <c r="E1965">
        <v>285.77578699999998</v>
      </c>
    </row>
    <row r="1966" spans="1:5" x14ac:dyDescent="0.2">
      <c r="A1966" s="11">
        <v>41064</v>
      </c>
      <c r="B1966">
        <v>288.21469100000002</v>
      </c>
      <c r="D1966" s="11">
        <v>41064</v>
      </c>
      <c r="E1966">
        <v>289.58459499999998</v>
      </c>
    </row>
    <row r="1967" spans="1:5" x14ac:dyDescent="0.2">
      <c r="A1967" s="11">
        <v>41065</v>
      </c>
      <c r="B1967">
        <v>284.13998400000003</v>
      </c>
      <c r="D1967" s="11">
        <v>41065</v>
      </c>
      <c r="E1967">
        <v>285.49047899999999</v>
      </c>
    </row>
    <row r="1968" spans="1:5" x14ac:dyDescent="0.2">
      <c r="A1968" s="11">
        <v>41066</v>
      </c>
      <c r="B1968">
        <v>289.20098899999999</v>
      </c>
      <c r="D1968" s="11">
        <v>41066</v>
      </c>
      <c r="E1968">
        <v>290.57556199999999</v>
      </c>
    </row>
    <row r="1969" spans="1:5" x14ac:dyDescent="0.2">
      <c r="A1969" s="11">
        <v>41067</v>
      </c>
      <c r="B1969">
        <v>288.03537</v>
      </c>
      <c r="D1969" s="11">
        <v>41067</v>
      </c>
      <c r="E1969">
        <v>289.40441900000002</v>
      </c>
    </row>
    <row r="1970" spans="1:5" x14ac:dyDescent="0.2">
      <c r="A1970" s="11">
        <v>41068</v>
      </c>
      <c r="B1970">
        <v>289.14123499999999</v>
      </c>
      <c r="D1970" s="11">
        <v>41068</v>
      </c>
      <c r="E1970">
        <v>290.51550300000002</v>
      </c>
    </row>
    <row r="1971" spans="1:5" x14ac:dyDescent="0.2">
      <c r="A1971" s="11">
        <v>41071</v>
      </c>
      <c r="B1971">
        <v>283.18853799999999</v>
      </c>
      <c r="D1971" s="11">
        <v>41071</v>
      </c>
      <c r="E1971">
        <v>284.53454599999998</v>
      </c>
    </row>
    <row r="1972" spans="1:5" x14ac:dyDescent="0.2">
      <c r="A1972" s="11">
        <v>41072</v>
      </c>
      <c r="B1972">
        <v>281.49487299999998</v>
      </c>
      <c r="D1972" s="11">
        <v>41072</v>
      </c>
      <c r="E1972">
        <v>282.83282500000001</v>
      </c>
    </row>
    <row r="1973" spans="1:5" x14ac:dyDescent="0.2">
      <c r="A1973" s="11">
        <v>41073</v>
      </c>
      <c r="B1973">
        <v>279.49737499999998</v>
      </c>
      <c r="D1973" s="11">
        <v>41073</v>
      </c>
      <c r="E1973">
        <v>280.82583599999998</v>
      </c>
    </row>
    <row r="1974" spans="1:5" x14ac:dyDescent="0.2">
      <c r="A1974" s="11">
        <v>41074</v>
      </c>
      <c r="B1974">
        <v>278.48117100000002</v>
      </c>
      <c r="D1974" s="11">
        <v>41074</v>
      </c>
      <c r="E1974">
        <v>279.80480999999997</v>
      </c>
    </row>
    <row r="1975" spans="1:5" x14ac:dyDescent="0.2">
      <c r="A1975" s="11">
        <v>41075</v>
      </c>
      <c r="B1975">
        <v>281.20098899999999</v>
      </c>
      <c r="D1975" s="11">
        <v>41075</v>
      </c>
      <c r="E1975">
        <v>282.53753699999999</v>
      </c>
    </row>
    <row r="1976" spans="1:5" x14ac:dyDescent="0.2">
      <c r="A1976" s="11">
        <v>41078</v>
      </c>
      <c r="B1976">
        <v>284.35916099999997</v>
      </c>
      <c r="D1976" s="11">
        <v>41078</v>
      </c>
      <c r="E1976">
        <v>285.71072400000003</v>
      </c>
    </row>
    <row r="1977" spans="1:5" x14ac:dyDescent="0.2">
      <c r="A1977" s="11">
        <v>41079</v>
      </c>
      <c r="B1977">
        <v>289.67919899999998</v>
      </c>
      <c r="D1977" s="11">
        <v>41079</v>
      </c>
      <c r="E1977">
        <v>291.056061</v>
      </c>
    </row>
    <row r="1978" spans="1:5" x14ac:dyDescent="0.2">
      <c r="A1978" s="11">
        <v>41080</v>
      </c>
      <c r="B1978">
        <v>287.67672700000003</v>
      </c>
      <c r="D1978" s="11">
        <v>41080</v>
      </c>
      <c r="E1978">
        <v>289.044037</v>
      </c>
    </row>
    <row r="1979" spans="1:5" x14ac:dyDescent="0.2">
      <c r="A1979" s="11">
        <v>41081</v>
      </c>
      <c r="B1979">
        <v>281.54968300000002</v>
      </c>
      <c r="D1979" s="11">
        <v>41081</v>
      </c>
      <c r="E1979">
        <v>282.887878</v>
      </c>
    </row>
    <row r="1980" spans="1:5" x14ac:dyDescent="0.2">
      <c r="A1980" s="11">
        <v>41082</v>
      </c>
      <c r="B1980">
        <v>284.67297400000001</v>
      </c>
      <c r="D1980" s="11">
        <v>41082</v>
      </c>
      <c r="E1980">
        <v>286.02603099999999</v>
      </c>
    </row>
    <row r="1981" spans="1:5" x14ac:dyDescent="0.2">
      <c r="A1981" s="11">
        <v>41085</v>
      </c>
      <c r="B1981">
        <v>279.30310100000003</v>
      </c>
      <c r="D1981" s="11">
        <v>41085</v>
      </c>
      <c r="E1981">
        <v>280.63064600000001</v>
      </c>
    </row>
    <row r="1982" spans="1:5" x14ac:dyDescent="0.2">
      <c r="A1982" s="11">
        <v>41086</v>
      </c>
      <c r="B1982">
        <v>281.28567500000003</v>
      </c>
      <c r="D1982" s="11">
        <v>41086</v>
      </c>
      <c r="E1982">
        <v>282.62261999999998</v>
      </c>
    </row>
    <row r="1983" spans="1:5" x14ac:dyDescent="0.2">
      <c r="A1983" s="11">
        <v>41087</v>
      </c>
      <c r="B1983">
        <v>283.58703600000001</v>
      </c>
      <c r="D1983" s="11">
        <v>41087</v>
      </c>
      <c r="E1983">
        <v>284.93493699999999</v>
      </c>
    </row>
    <row r="1984" spans="1:5" x14ac:dyDescent="0.2">
      <c r="A1984" s="11">
        <v>41088</v>
      </c>
      <c r="B1984">
        <v>281.10134900000003</v>
      </c>
      <c r="D1984" s="11">
        <v>41088</v>
      </c>
      <c r="E1984">
        <v>282.43743899999998</v>
      </c>
    </row>
    <row r="1985" spans="1:5" x14ac:dyDescent="0.2">
      <c r="A1985" s="11">
        <v>41089</v>
      </c>
      <c r="B1985">
        <v>288.95193499999999</v>
      </c>
      <c r="D1985" s="11">
        <v>41089</v>
      </c>
      <c r="E1985">
        <v>290.32531699999998</v>
      </c>
    </row>
    <row r="1986" spans="1:5" x14ac:dyDescent="0.2">
      <c r="A1986" s="11">
        <v>41092</v>
      </c>
      <c r="B1986">
        <v>289.151184</v>
      </c>
      <c r="D1986" s="11">
        <v>41092</v>
      </c>
      <c r="E1986">
        <v>290.52551299999999</v>
      </c>
    </row>
    <row r="1987" spans="1:5" x14ac:dyDescent="0.2">
      <c r="A1987" s="11">
        <v>41093</v>
      </c>
      <c r="B1987">
        <v>292.81744400000002</v>
      </c>
      <c r="D1987" s="11">
        <v>41093</v>
      </c>
      <c r="E1987">
        <v>294.20919800000001</v>
      </c>
    </row>
    <row r="1988" spans="1:5" x14ac:dyDescent="0.2">
      <c r="A1988" s="11">
        <v>41095</v>
      </c>
      <c r="B1988">
        <v>296.847351</v>
      </c>
      <c r="D1988" s="11">
        <v>41095</v>
      </c>
      <c r="E1988">
        <v>298.25826999999998</v>
      </c>
    </row>
    <row r="1989" spans="1:5" x14ac:dyDescent="0.2">
      <c r="A1989" s="11">
        <v>41096</v>
      </c>
      <c r="B1989">
        <v>291.89590500000003</v>
      </c>
      <c r="D1989" s="11">
        <v>41096</v>
      </c>
      <c r="E1989">
        <v>293.28329500000001</v>
      </c>
    </row>
    <row r="1990" spans="1:5" x14ac:dyDescent="0.2">
      <c r="A1990" s="11">
        <v>41099</v>
      </c>
      <c r="B1990">
        <v>291.91085800000002</v>
      </c>
      <c r="D1990" s="11">
        <v>41099</v>
      </c>
      <c r="E1990">
        <v>293.29830900000002</v>
      </c>
    </row>
    <row r="1991" spans="1:5" x14ac:dyDescent="0.2">
      <c r="A1991" s="11">
        <v>41100</v>
      </c>
      <c r="B1991">
        <v>289.76388500000002</v>
      </c>
      <c r="D1991" s="11">
        <v>41100</v>
      </c>
      <c r="E1991">
        <v>291.141144</v>
      </c>
    </row>
    <row r="1992" spans="1:5" x14ac:dyDescent="0.2">
      <c r="A1992" s="11">
        <v>41101</v>
      </c>
      <c r="B1992">
        <v>284.528503</v>
      </c>
      <c r="D1992" s="11">
        <v>41101</v>
      </c>
      <c r="E1992">
        <v>285.88089000000002</v>
      </c>
    </row>
    <row r="1993" spans="1:5" x14ac:dyDescent="0.2">
      <c r="A1993" s="11">
        <v>41102</v>
      </c>
      <c r="B1993">
        <v>284.17483499999997</v>
      </c>
      <c r="D1993" s="11">
        <v>41102</v>
      </c>
      <c r="E1993">
        <v>285.52551299999999</v>
      </c>
    </row>
    <row r="1994" spans="1:5" x14ac:dyDescent="0.2">
      <c r="A1994" s="11">
        <v>41103</v>
      </c>
      <c r="B1994">
        <v>287.18356299999999</v>
      </c>
      <c r="D1994" s="11">
        <v>41103</v>
      </c>
      <c r="E1994">
        <v>288.54855300000003</v>
      </c>
    </row>
    <row r="1995" spans="1:5" x14ac:dyDescent="0.2">
      <c r="A1995" s="11">
        <v>41106</v>
      </c>
      <c r="B1995">
        <v>286.38656600000002</v>
      </c>
      <c r="D1995" s="11">
        <v>41106</v>
      </c>
      <c r="E1995">
        <v>287.74774200000002</v>
      </c>
    </row>
    <row r="1996" spans="1:5" x14ac:dyDescent="0.2">
      <c r="A1996" s="11">
        <v>41107</v>
      </c>
      <c r="B1996">
        <v>287.28817700000002</v>
      </c>
      <c r="D1996" s="11">
        <v>41107</v>
      </c>
      <c r="E1996">
        <v>288.65365600000001</v>
      </c>
    </row>
    <row r="1997" spans="1:5" x14ac:dyDescent="0.2">
      <c r="A1997" s="11">
        <v>41108</v>
      </c>
      <c r="B1997">
        <v>289.29565400000001</v>
      </c>
      <c r="D1997" s="11">
        <v>41108</v>
      </c>
      <c r="E1997">
        <v>290.67068499999999</v>
      </c>
    </row>
    <row r="1998" spans="1:5" x14ac:dyDescent="0.2">
      <c r="A1998" s="11">
        <v>41109</v>
      </c>
      <c r="B1998">
        <v>295.42266799999999</v>
      </c>
      <c r="D1998" s="11">
        <v>41109</v>
      </c>
      <c r="E1998">
        <v>296.82681300000002</v>
      </c>
    </row>
    <row r="1999" spans="1:5" x14ac:dyDescent="0.2">
      <c r="A1999" s="11">
        <v>41110</v>
      </c>
      <c r="B1999">
        <v>304.26953099999997</v>
      </c>
      <c r="D1999" s="11">
        <v>41110</v>
      </c>
      <c r="E1999">
        <v>305.71572900000001</v>
      </c>
    </row>
    <row r="2000" spans="1:5" x14ac:dyDescent="0.2">
      <c r="A2000" s="11">
        <v>41113</v>
      </c>
      <c r="B2000">
        <v>306.605774</v>
      </c>
      <c r="D2000" s="11">
        <v>41113</v>
      </c>
      <c r="E2000">
        <v>308.06304899999998</v>
      </c>
    </row>
    <row r="2001" spans="1:5" x14ac:dyDescent="0.2">
      <c r="A2001" s="11">
        <v>41114</v>
      </c>
      <c r="B2001">
        <v>302.65060399999999</v>
      </c>
      <c r="D2001" s="11">
        <v>41114</v>
      </c>
      <c r="E2001">
        <v>304.08908100000002</v>
      </c>
    </row>
    <row r="2002" spans="1:5" x14ac:dyDescent="0.2">
      <c r="A2002" s="11">
        <v>41115</v>
      </c>
      <c r="B2002">
        <v>302.859802</v>
      </c>
      <c r="D2002" s="11">
        <v>41115</v>
      </c>
      <c r="E2002">
        <v>304.299286</v>
      </c>
    </row>
    <row r="2003" spans="1:5" x14ac:dyDescent="0.2">
      <c r="A2003" s="11">
        <v>41116</v>
      </c>
      <c r="B2003">
        <v>305.53478999999999</v>
      </c>
      <c r="D2003" s="11">
        <v>41116</v>
      </c>
      <c r="E2003">
        <v>306.98700000000002</v>
      </c>
    </row>
    <row r="2004" spans="1:5" x14ac:dyDescent="0.2">
      <c r="A2004" s="11">
        <v>41117</v>
      </c>
      <c r="B2004">
        <v>316.294464</v>
      </c>
      <c r="D2004" s="11">
        <v>41117</v>
      </c>
      <c r="E2004">
        <v>317.79779100000002</v>
      </c>
    </row>
    <row r="2005" spans="1:5" x14ac:dyDescent="0.2">
      <c r="A2005" s="11">
        <v>41120</v>
      </c>
      <c r="B2005">
        <v>314.96942100000001</v>
      </c>
      <c r="D2005" s="11">
        <v>41120</v>
      </c>
      <c r="E2005">
        <v>316.46646099999998</v>
      </c>
    </row>
    <row r="2006" spans="1:5" x14ac:dyDescent="0.2">
      <c r="A2006" s="11">
        <v>41121</v>
      </c>
      <c r="B2006">
        <v>315.30316199999999</v>
      </c>
      <c r="D2006" s="11">
        <v>41121</v>
      </c>
      <c r="E2006">
        <v>316.80178799999999</v>
      </c>
    </row>
    <row r="2007" spans="1:5" x14ac:dyDescent="0.2">
      <c r="A2007" s="11">
        <v>41122</v>
      </c>
      <c r="B2007">
        <v>315.15872200000001</v>
      </c>
      <c r="D2007" s="11">
        <v>41122</v>
      </c>
      <c r="E2007">
        <v>316.65664700000002</v>
      </c>
    </row>
    <row r="2008" spans="1:5" x14ac:dyDescent="0.2">
      <c r="A2008" s="11">
        <v>41123</v>
      </c>
      <c r="B2008">
        <v>313.20105000000001</v>
      </c>
      <c r="D2008" s="11">
        <v>41123</v>
      </c>
      <c r="E2008">
        <v>314.68969700000002</v>
      </c>
    </row>
    <row r="2009" spans="1:5" x14ac:dyDescent="0.2">
      <c r="A2009" s="11">
        <v>41124</v>
      </c>
      <c r="B2009">
        <v>319.46755999999999</v>
      </c>
      <c r="D2009" s="11">
        <v>41124</v>
      </c>
      <c r="E2009">
        <v>320.98599200000001</v>
      </c>
    </row>
    <row r="2010" spans="1:5" x14ac:dyDescent="0.2">
      <c r="A2010" s="11">
        <v>41127</v>
      </c>
      <c r="B2010">
        <v>320.20977800000003</v>
      </c>
      <c r="D2010" s="11">
        <v>41127</v>
      </c>
      <c r="E2010">
        <v>321.73172</v>
      </c>
    </row>
    <row r="2011" spans="1:5" x14ac:dyDescent="0.2">
      <c r="A2011" s="11">
        <v>41128</v>
      </c>
      <c r="B2011">
        <v>319.07403599999998</v>
      </c>
      <c r="D2011" s="11">
        <v>41128</v>
      </c>
      <c r="E2011">
        <v>320.590576</v>
      </c>
    </row>
    <row r="2012" spans="1:5" x14ac:dyDescent="0.2">
      <c r="A2012" s="11">
        <v>41129</v>
      </c>
      <c r="B2012">
        <v>319.915863</v>
      </c>
      <c r="D2012" s="11">
        <v>41129</v>
      </c>
      <c r="E2012">
        <v>321.43643200000002</v>
      </c>
    </row>
    <row r="2013" spans="1:5" x14ac:dyDescent="0.2">
      <c r="A2013" s="11">
        <v>41130</v>
      </c>
      <c r="B2013">
        <v>319.97564699999998</v>
      </c>
      <c r="D2013" s="11">
        <v>41130</v>
      </c>
      <c r="E2013">
        <v>321.49648999999999</v>
      </c>
    </row>
    <row r="2014" spans="1:5" x14ac:dyDescent="0.2">
      <c r="A2014" s="11">
        <v>41131</v>
      </c>
      <c r="B2014">
        <v>319.80130000000003</v>
      </c>
      <c r="D2014" s="11">
        <v>41131</v>
      </c>
      <c r="E2014">
        <v>321.32132000000001</v>
      </c>
    </row>
    <row r="2015" spans="1:5" x14ac:dyDescent="0.2">
      <c r="A2015" s="11">
        <v>41134</v>
      </c>
      <c r="B2015">
        <v>328.77267499999999</v>
      </c>
      <c r="D2015" s="11">
        <v>41134</v>
      </c>
      <c r="E2015">
        <v>330.33532700000001</v>
      </c>
    </row>
    <row r="2016" spans="1:5" x14ac:dyDescent="0.2">
      <c r="A2016" s="11">
        <v>41135</v>
      </c>
      <c r="B2016">
        <v>333.08154300000001</v>
      </c>
      <c r="D2016" s="11">
        <v>41135</v>
      </c>
      <c r="E2016">
        <v>334.66467299999999</v>
      </c>
    </row>
    <row r="2017" spans="1:5" x14ac:dyDescent="0.2">
      <c r="A2017" s="11">
        <v>41136</v>
      </c>
      <c r="B2017">
        <v>332.52362099999999</v>
      </c>
      <c r="D2017" s="11">
        <v>41136</v>
      </c>
      <c r="E2017">
        <v>334.10409499999997</v>
      </c>
    </row>
    <row r="2018" spans="1:5" x14ac:dyDescent="0.2">
      <c r="A2018" s="11">
        <v>41137</v>
      </c>
      <c r="B2018">
        <v>335.17867999999999</v>
      </c>
      <c r="D2018" s="11">
        <v>41137</v>
      </c>
      <c r="E2018">
        <v>336.77175899999997</v>
      </c>
    </row>
    <row r="2019" spans="1:5" x14ac:dyDescent="0.2">
      <c r="A2019" s="11">
        <v>41138</v>
      </c>
      <c r="B2019">
        <v>337.30569500000001</v>
      </c>
      <c r="D2019" s="11">
        <v>41138</v>
      </c>
      <c r="E2019">
        <v>338.908905</v>
      </c>
    </row>
    <row r="2020" spans="1:5" x14ac:dyDescent="0.2">
      <c r="A2020" s="11">
        <v>41141</v>
      </c>
      <c r="B2020">
        <v>336.50869799999998</v>
      </c>
      <c r="D2020" s="11">
        <v>41141</v>
      </c>
      <c r="E2020">
        <v>338.108093</v>
      </c>
    </row>
    <row r="2021" spans="1:5" x14ac:dyDescent="0.2">
      <c r="A2021" s="11">
        <v>41142</v>
      </c>
      <c r="B2021">
        <v>333.50494400000002</v>
      </c>
      <c r="D2021" s="11">
        <v>41142</v>
      </c>
      <c r="E2021">
        <v>335.09008799999998</v>
      </c>
    </row>
    <row r="2022" spans="1:5" x14ac:dyDescent="0.2">
      <c r="A2022" s="11">
        <v>41143</v>
      </c>
      <c r="B2022">
        <v>337.32562300000001</v>
      </c>
      <c r="D2022" s="11">
        <v>41143</v>
      </c>
      <c r="E2022">
        <v>338.92892499999999</v>
      </c>
    </row>
    <row r="2023" spans="1:5" x14ac:dyDescent="0.2">
      <c r="A2023" s="11">
        <v>41144</v>
      </c>
      <c r="B2023">
        <v>337.13632200000001</v>
      </c>
      <c r="D2023" s="11">
        <v>41144</v>
      </c>
      <c r="E2023">
        <v>338.73873900000001</v>
      </c>
    </row>
    <row r="2024" spans="1:5" x14ac:dyDescent="0.2">
      <c r="A2024" s="11">
        <v>41145</v>
      </c>
      <c r="B2024">
        <v>338.04791299999999</v>
      </c>
      <c r="D2024" s="11">
        <v>41145</v>
      </c>
      <c r="E2024">
        <v>339.65466300000003</v>
      </c>
    </row>
    <row r="2025" spans="1:5" x14ac:dyDescent="0.2">
      <c r="A2025" s="11">
        <v>41148</v>
      </c>
      <c r="B2025">
        <v>333.36047400000001</v>
      </c>
      <c r="D2025" s="11">
        <v>41148</v>
      </c>
      <c r="E2025">
        <v>334.94494600000002</v>
      </c>
    </row>
    <row r="2026" spans="1:5" x14ac:dyDescent="0.2">
      <c r="A2026" s="11">
        <v>41149</v>
      </c>
      <c r="B2026">
        <v>337.36050399999999</v>
      </c>
      <c r="D2026" s="11">
        <v>41149</v>
      </c>
      <c r="E2026">
        <v>338.96395899999999</v>
      </c>
    </row>
    <row r="2027" spans="1:5" x14ac:dyDescent="0.2">
      <c r="A2027" s="11">
        <v>41150</v>
      </c>
      <c r="B2027">
        <v>342.72039799999999</v>
      </c>
      <c r="D2027" s="11">
        <v>41150</v>
      </c>
      <c r="E2027">
        <v>344.349335</v>
      </c>
    </row>
    <row r="2028" spans="1:5" x14ac:dyDescent="0.2">
      <c r="A2028" s="11">
        <v>41151</v>
      </c>
      <c r="B2028">
        <v>339.56723</v>
      </c>
      <c r="D2028" s="11">
        <v>41151</v>
      </c>
      <c r="E2028">
        <v>341.18118299999998</v>
      </c>
    </row>
    <row r="2029" spans="1:5" x14ac:dyDescent="0.2">
      <c r="A2029" s="11">
        <v>41152</v>
      </c>
      <c r="B2029">
        <v>341.26583900000003</v>
      </c>
      <c r="D2029" s="11">
        <v>41152</v>
      </c>
      <c r="E2029">
        <v>342.887878</v>
      </c>
    </row>
    <row r="2030" spans="1:5" x14ac:dyDescent="0.2">
      <c r="A2030" s="11">
        <v>41156</v>
      </c>
      <c r="B2030">
        <v>339.24841300000003</v>
      </c>
      <c r="D2030" s="11">
        <v>41156</v>
      </c>
      <c r="E2030">
        <v>340.86086999999998</v>
      </c>
    </row>
    <row r="2031" spans="1:5" x14ac:dyDescent="0.2">
      <c r="A2031" s="11">
        <v>41157</v>
      </c>
      <c r="B2031">
        <v>339.08902</v>
      </c>
      <c r="D2031" s="11">
        <v>41157</v>
      </c>
      <c r="E2031">
        <v>340.700714</v>
      </c>
    </row>
    <row r="2032" spans="1:5" x14ac:dyDescent="0.2">
      <c r="A2032" s="11">
        <v>41158</v>
      </c>
      <c r="B2032">
        <v>348.39413500000001</v>
      </c>
      <c r="D2032" s="11">
        <v>41158</v>
      </c>
      <c r="E2032">
        <v>350.050049</v>
      </c>
    </row>
    <row r="2033" spans="1:5" x14ac:dyDescent="0.2">
      <c r="A2033" s="11">
        <v>41159</v>
      </c>
      <c r="B2033">
        <v>351.756531</v>
      </c>
      <c r="D2033" s="11">
        <v>41159</v>
      </c>
      <c r="E2033">
        <v>353.42843599999998</v>
      </c>
    </row>
    <row r="2034" spans="1:5" x14ac:dyDescent="0.2">
      <c r="A2034" s="11">
        <v>41162</v>
      </c>
      <c r="B2034">
        <v>349.07656900000001</v>
      </c>
      <c r="D2034" s="11">
        <v>41162</v>
      </c>
      <c r="E2034">
        <v>350.735748</v>
      </c>
    </row>
    <row r="2035" spans="1:5" x14ac:dyDescent="0.2">
      <c r="A2035" s="11">
        <v>41163</v>
      </c>
      <c r="B2035">
        <v>344.80258199999997</v>
      </c>
      <c r="D2035" s="11">
        <v>41163</v>
      </c>
      <c r="E2035">
        <v>346.44143700000001</v>
      </c>
    </row>
    <row r="2036" spans="1:5" x14ac:dyDescent="0.2">
      <c r="A2036" s="11">
        <v>41164</v>
      </c>
      <c r="B2036">
        <v>344.15005500000001</v>
      </c>
      <c r="D2036" s="11">
        <v>41164</v>
      </c>
      <c r="E2036">
        <v>345.785797</v>
      </c>
    </row>
    <row r="2037" spans="1:5" x14ac:dyDescent="0.2">
      <c r="A2037" s="11">
        <v>41165</v>
      </c>
      <c r="B2037">
        <v>351.70172100000002</v>
      </c>
      <c r="D2037" s="11">
        <v>41165</v>
      </c>
      <c r="E2037">
        <v>353.37338299999999</v>
      </c>
    </row>
    <row r="2038" spans="1:5" x14ac:dyDescent="0.2">
      <c r="A2038" s="11">
        <v>41166</v>
      </c>
      <c r="B2038">
        <v>353.51495399999999</v>
      </c>
      <c r="D2038" s="11">
        <v>41166</v>
      </c>
      <c r="E2038">
        <v>355.19519000000003</v>
      </c>
    </row>
    <row r="2039" spans="1:5" x14ac:dyDescent="0.2">
      <c r="A2039" s="11">
        <v>41169</v>
      </c>
      <c r="B2039">
        <v>353.66436800000002</v>
      </c>
      <c r="D2039" s="11">
        <v>41169</v>
      </c>
      <c r="E2039">
        <v>355.34533699999997</v>
      </c>
    </row>
    <row r="2040" spans="1:5" x14ac:dyDescent="0.2">
      <c r="A2040" s="11">
        <v>41170</v>
      </c>
      <c r="B2040">
        <v>357.79888899999997</v>
      </c>
      <c r="D2040" s="11">
        <v>41170</v>
      </c>
      <c r="E2040">
        <v>359.49951199999998</v>
      </c>
    </row>
    <row r="2041" spans="1:5" x14ac:dyDescent="0.2">
      <c r="A2041" s="11">
        <v>41171</v>
      </c>
      <c r="B2041">
        <v>362.39166299999999</v>
      </c>
      <c r="D2041" s="11">
        <v>41171</v>
      </c>
      <c r="E2041">
        <v>364.114105</v>
      </c>
    </row>
    <row r="2042" spans="1:5" x14ac:dyDescent="0.2">
      <c r="A2042" s="11">
        <v>41172</v>
      </c>
      <c r="B2042">
        <v>362.70049999999998</v>
      </c>
      <c r="D2042" s="11">
        <v>41172</v>
      </c>
      <c r="E2042">
        <v>364.42443800000001</v>
      </c>
    </row>
    <row r="2043" spans="1:5" x14ac:dyDescent="0.2">
      <c r="A2043" s="11">
        <v>41173</v>
      </c>
      <c r="B2043">
        <v>365.62454200000002</v>
      </c>
      <c r="D2043" s="11">
        <v>41173</v>
      </c>
      <c r="E2043">
        <v>367.36236600000001</v>
      </c>
    </row>
    <row r="2044" spans="1:5" x14ac:dyDescent="0.2">
      <c r="A2044" s="11">
        <v>41176</v>
      </c>
      <c r="B2044">
        <v>373.29080199999999</v>
      </c>
      <c r="D2044" s="11">
        <v>41176</v>
      </c>
      <c r="E2044">
        <v>375.06506300000001</v>
      </c>
    </row>
    <row r="2045" spans="1:5" x14ac:dyDescent="0.2">
      <c r="A2045" s="11">
        <v>41177</v>
      </c>
      <c r="B2045">
        <v>373.18121300000001</v>
      </c>
      <c r="D2045" s="11">
        <v>41177</v>
      </c>
      <c r="E2045">
        <v>374.95495599999998</v>
      </c>
    </row>
    <row r="2046" spans="1:5" x14ac:dyDescent="0.2">
      <c r="A2046" s="11">
        <v>41178</v>
      </c>
      <c r="B2046">
        <v>375.32321200000001</v>
      </c>
      <c r="D2046" s="11">
        <v>41178</v>
      </c>
      <c r="E2046">
        <v>377.10711700000002</v>
      </c>
    </row>
    <row r="2047" spans="1:5" x14ac:dyDescent="0.2">
      <c r="A2047" s="11">
        <v>41179</v>
      </c>
      <c r="B2047">
        <v>376.83752399999997</v>
      </c>
      <c r="D2047" s="11">
        <v>41179</v>
      </c>
      <c r="E2047">
        <v>378.62863199999998</v>
      </c>
    </row>
    <row r="2048" spans="1:5" x14ac:dyDescent="0.2">
      <c r="A2048" s="11">
        <v>41180</v>
      </c>
      <c r="B2048">
        <v>375.84124800000001</v>
      </c>
      <c r="D2048" s="11">
        <v>41180</v>
      </c>
      <c r="E2048">
        <v>377.62762500000002</v>
      </c>
    </row>
    <row r="2049" spans="1:5" x14ac:dyDescent="0.2">
      <c r="A2049" s="11">
        <v>41183</v>
      </c>
      <c r="B2049">
        <v>379.46765099999999</v>
      </c>
      <c r="D2049" s="11">
        <v>41183</v>
      </c>
      <c r="E2049">
        <v>381.27127100000001</v>
      </c>
    </row>
    <row r="2050" spans="1:5" x14ac:dyDescent="0.2">
      <c r="A2050" s="11">
        <v>41184</v>
      </c>
      <c r="B2050">
        <v>377.08160400000003</v>
      </c>
      <c r="D2050" s="11">
        <v>41184</v>
      </c>
      <c r="E2050">
        <v>378.87387100000001</v>
      </c>
    </row>
    <row r="2051" spans="1:5" x14ac:dyDescent="0.2">
      <c r="A2051" s="11">
        <v>41185</v>
      </c>
      <c r="B2051">
        <v>379.826324</v>
      </c>
      <c r="D2051" s="11">
        <v>41185</v>
      </c>
      <c r="E2051">
        <v>381.63162199999999</v>
      </c>
    </row>
    <row r="2052" spans="1:5" x14ac:dyDescent="0.2">
      <c r="A2052" s="11">
        <v>41186</v>
      </c>
      <c r="B2052">
        <v>382.59094199999998</v>
      </c>
      <c r="D2052" s="11">
        <v>41186</v>
      </c>
      <c r="E2052">
        <v>384.409424</v>
      </c>
    </row>
    <row r="2053" spans="1:5" x14ac:dyDescent="0.2">
      <c r="A2053" s="11">
        <v>41187</v>
      </c>
      <c r="B2053">
        <v>382.39169299999998</v>
      </c>
      <c r="D2053" s="11">
        <v>41187</v>
      </c>
      <c r="E2053">
        <v>384.20919800000001</v>
      </c>
    </row>
    <row r="2054" spans="1:5" x14ac:dyDescent="0.2">
      <c r="A2054" s="11">
        <v>41190</v>
      </c>
      <c r="B2054">
        <v>377.50500499999998</v>
      </c>
      <c r="D2054" s="11">
        <v>41190</v>
      </c>
      <c r="E2054">
        <v>379.299286</v>
      </c>
    </row>
    <row r="2055" spans="1:5" x14ac:dyDescent="0.2">
      <c r="A2055" s="11">
        <v>41191</v>
      </c>
      <c r="B2055">
        <v>370.65570100000002</v>
      </c>
      <c r="D2055" s="11">
        <v>41191</v>
      </c>
      <c r="E2055">
        <v>372.417419</v>
      </c>
    </row>
    <row r="2056" spans="1:5" x14ac:dyDescent="0.2">
      <c r="A2056" s="11">
        <v>41192</v>
      </c>
      <c r="B2056">
        <v>370.88980099999998</v>
      </c>
      <c r="D2056" s="11">
        <v>41192</v>
      </c>
      <c r="E2056">
        <v>372.652649</v>
      </c>
    </row>
    <row r="2057" spans="1:5" x14ac:dyDescent="0.2">
      <c r="A2057" s="11">
        <v>41193</v>
      </c>
      <c r="B2057">
        <v>374.336884</v>
      </c>
      <c r="D2057" s="11">
        <v>41193</v>
      </c>
      <c r="E2057">
        <v>376.11611900000003</v>
      </c>
    </row>
    <row r="2058" spans="1:5" x14ac:dyDescent="0.2">
      <c r="A2058" s="11">
        <v>41194</v>
      </c>
      <c r="B2058">
        <v>370.984467</v>
      </c>
      <c r="D2058" s="11">
        <v>41194</v>
      </c>
      <c r="E2058">
        <v>372.74774200000002</v>
      </c>
    </row>
    <row r="2059" spans="1:5" x14ac:dyDescent="0.2">
      <c r="A2059" s="11">
        <v>41197</v>
      </c>
      <c r="B2059">
        <v>369.10650600000002</v>
      </c>
      <c r="D2059" s="11">
        <v>41197</v>
      </c>
      <c r="E2059">
        <v>370.86086999999998</v>
      </c>
    </row>
    <row r="2060" spans="1:5" x14ac:dyDescent="0.2">
      <c r="A2060" s="11">
        <v>41198</v>
      </c>
      <c r="B2060">
        <v>370.959564</v>
      </c>
      <c r="D2060" s="11">
        <v>41198</v>
      </c>
      <c r="E2060">
        <v>372.72271699999999</v>
      </c>
    </row>
    <row r="2061" spans="1:5" x14ac:dyDescent="0.2">
      <c r="A2061" s="11">
        <v>41199</v>
      </c>
      <c r="B2061">
        <v>376.33441199999999</v>
      </c>
      <c r="D2061" s="11">
        <v>41199</v>
      </c>
      <c r="E2061">
        <v>378.123108</v>
      </c>
    </row>
    <row r="2062" spans="1:5" x14ac:dyDescent="0.2">
      <c r="A2062" s="11">
        <v>41200</v>
      </c>
      <c r="B2062">
        <v>346.20236199999999</v>
      </c>
      <c r="D2062" s="11">
        <v>41200</v>
      </c>
      <c r="E2062">
        <v>347.84783900000002</v>
      </c>
    </row>
    <row r="2063" spans="1:5" x14ac:dyDescent="0.2">
      <c r="A2063" s="11">
        <v>41201</v>
      </c>
      <c r="B2063">
        <v>339.62200899999999</v>
      </c>
      <c r="D2063" s="11">
        <v>41201</v>
      </c>
      <c r="E2063">
        <v>341.23623700000002</v>
      </c>
    </row>
    <row r="2064" spans="1:5" x14ac:dyDescent="0.2">
      <c r="A2064" s="11">
        <v>41204</v>
      </c>
      <c r="B2064">
        <v>338.06784099999999</v>
      </c>
      <c r="D2064" s="11">
        <v>41204</v>
      </c>
      <c r="E2064">
        <v>339.67468300000002</v>
      </c>
    </row>
    <row r="2065" spans="1:5" x14ac:dyDescent="0.2">
      <c r="A2065" s="11">
        <v>41205</v>
      </c>
      <c r="B2065">
        <v>338.90469400000001</v>
      </c>
      <c r="D2065" s="11">
        <v>41205</v>
      </c>
      <c r="E2065">
        <v>340.51550300000002</v>
      </c>
    </row>
    <row r="2066" spans="1:5" x14ac:dyDescent="0.2">
      <c r="A2066" s="11">
        <v>41206</v>
      </c>
      <c r="B2066">
        <v>337.38540599999999</v>
      </c>
      <c r="D2066" s="11">
        <v>41206</v>
      </c>
      <c r="E2066">
        <v>338.98898300000002</v>
      </c>
    </row>
    <row r="2067" spans="1:5" x14ac:dyDescent="0.2">
      <c r="A2067" s="11">
        <v>41207</v>
      </c>
      <c r="B2067">
        <v>337.614532</v>
      </c>
      <c r="D2067" s="11">
        <v>41207</v>
      </c>
      <c r="E2067">
        <v>339.21920799999998</v>
      </c>
    </row>
    <row r="2068" spans="1:5" x14ac:dyDescent="0.2">
      <c r="A2068" s="11">
        <v>41208</v>
      </c>
      <c r="B2068">
        <v>336.31442299999998</v>
      </c>
      <c r="D2068" s="11">
        <v>41208</v>
      </c>
      <c r="E2068">
        <v>337.91290300000003</v>
      </c>
    </row>
    <row r="2069" spans="1:5" x14ac:dyDescent="0.2">
      <c r="A2069" s="11">
        <v>41213</v>
      </c>
      <c r="B2069">
        <v>338.87979100000001</v>
      </c>
      <c r="D2069" s="11">
        <v>41213</v>
      </c>
      <c r="E2069">
        <v>340.49047899999999</v>
      </c>
    </row>
    <row r="2070" spans="1:5" x14ac:dyDescent="0.2">
      <c r="A2070" s="11">
        <v>41214</v>
      </c>
      <c r="B2070">
        <v>342.511169</v>
      </c>
      <c r="D2070" s="11">
        <v>41214</v>
      </c>
      <c r="E2070">
        <v>344.13913000000002</v>
      </c>
    </row>
    <row r="2071" spans="1:5" x14ac:dyDescent="0.2">
      <c r="A2071" s="11">
        <v>41215</v>
      </c>
      <c r="B2071">
        <v>342.675568</v>
      </c>
      <c r="D2071" s="11">
        <v>41215</v>
      </c>
      <c r="E2071">
        <v>344.30429099999998</v>
      </c>
    </row>
    <row r="2072" spans="1:5" x14ac:dyDescent="0.2">
      <c r="A2072" s="11">
        <v>41218</v>
      </c>
      <c r="B2072">
        <v>340.20483400000001</v>
      </c>
      <c r="D2072" s="11">
        <v>41218</v>
      </c>
      <c r="E2072">
        <v>341.82180799999998</v>
      </c>
    </row>
    <row r="2073" spans="1:5" x14ac:dyDescent="0.2">
      <c r="A2073" s="11">
        <v>41219</v>
      </c>
      <c r="B2073">
        <v>339.58715799999999</v>
      </c>
      <c r="D2073" s="11">
        <v>41219</v>
      </c>
      <c r="E2073">
        <v>341.20120200000002</v>
      </c>
    </row>
    <row r="2074" spans="1:5" x14ac:dyDescent="0.2">
      <c r="A2074" s="11">
        <v>41220</v>
      </c>
      <c r="B2074">
        <v>332.314392</v>
      </c>
      <c r="D2074" s="11">
        <v>41220</v>
      </c>
      <c r="E2074">
        <v>333.89389</v>
      </c>
    </row>
    <row r="2075" spans="1:5" x14ac:dyDescent="0.2">
      <c r="A2075" s="11">
        <v>41221</v>
      </c>
      <c r="B2075">
        <v>324.92709400000001</v>
      </c>
      <c r="D2075" s="11">
        <v>41221</v>
      </c>
      <c r="E2075">
        <v>326.47146600000002</v>
      </c>
    </row>
    <row r="2076" spans="1:5" x14ac:dyDescent="0.2">
      <c r="A2076" s="11">
        <v>41222</v>
      </c>
      <c r="B2076">
        <v>330.277039</v>
      </c>
      <c r="D2076" s="11">
        <v>41222</v>
      </c>
      <c r="E2076">
        <v>331.84683200000001</v>
      </c>
    </row>
    <row r="2077" spans="1:5" x14ac:dyDescent="0.2">
      <c r="A2077" s="11">
        <v>41225</v>
      </c>
      <c r="B2077">
        <v>331.70669600000002</v>
      </c>
      <c r="D2077" s="11">
        <v>41225</v>
      </c>
      <c r="E2077">
        <v>333.28329500000001</v>
      </c>
    </row>
    <row r="2078" spans="1:5" x14ac:dyDescent="0.2">
      <c r="A2078" s="11">
        <v>41226</v>
      </c>
      <c r="B2078">
        <v>328.294464</v>
      </c>
      <c r="D2078" s="11">
        <v>41226</v>
      </c>
      <c r="E2078">
        <v>329.85485799999998</v>
      </c>
    </row>
    <row r="2079" spans="1:5" x14ac:dyDescent="0.2">
      <c r="A2079" s="11">
        <v>41227</v>
      </c>
      <c r="B2079">
        <v>325.05660999999998</v>
      </c>
      <c r="D2079" s="11">
        <v>41227</v>
      </c>
      <c r="E2079">
        <v>326.60159299999998</v>
      </c>
    </row>
    <row r="2080" spans="1:5" x14ac:dyDescent="0.2">
      <c r="A2080" s="11">
        <v>41228</v>
      </c>
      <c r="B2080">
        <v>322.42147799999998</v>
      </c>
      <c r="D2080" s="11">
        <v>41228</v>
      </c>
      <c r="E2080">
        <v>323.95394900000002</v>
      </c>
    </row>
    <row r="2081" spans="1:5" x14ac:dyDescent="0.2">
      <c r="A2081" s="11">
        <v>41229</v>
      </c>
      <c r="B2081">
        <v>322.38162199999999</v>
      </c>
      <c r="D2081" s="11">
        <v>41229</v>
      </c>
      <c r="E2081">
        <v>323.91390999999999</v>
      </c>
    </row>
    <row r="2082" spans="1:5" x14ac:dyDescent="0.2">
      <c r="A2082" s="11">
        <v>41232</v>
      </c>
      <c r="B2082">
        <v>332.85736100000003</v>
      </c>
      <c r="D2082" s="11">
        <v>41232</v>
      </c>
      <c r="E2082">
        <v>334.43945300000001</v>
      </c>
    </row>
    <row r="2083" spans="1:5" x14ac:dyDescent="0.2">
      <c r="A2083" s="11">
        <v>41233</v>
      </c>
      <c r="B2083">
        <v>333.73406999999997</v>
      </c>
      <c r="D2083" s="11">
        <v>41233</v>
      </c>
      <c r="E2083">
        <v>335.320313</v>
      </c>
    </row>
    <row r="2084" spans="1:5" x14ac:dyDescent="0.2">
      <c r="A2084" s="11">
        <v>41234</v>
      </c>
      <c r="B2084">
        <v>331.69174199999998</v>
      </c>
      <c r="D2084" s="11">
        <v>41234</v>
      </c>
      <c r="E2084">
        <v>333.26828</v>
      </c>
    </row>
    <row r="2085" spans="1:5" x14ac:dyDescent="0.2">
      <c r="A2085" s="11">
        <v>41236</v>
      </c>
      <c r="B2085">
        <v>332.73782299999999</v>
      </c>
      <c r="D2085" s="11">
        <v>41236</v>
      </c>
      <c r="E2085">
        <v>334.31930499999999</v>
      </c>
    </row>
    <row r="2086" spans="1:5" x14ac:dyDescent="0.2">
      <c r="A2086" s="11">
        <v>41239</v>
      </c>
      <c r="B2086">
        <v>329.34054600000002</v>
      </c>
      <c r="D2086" s="11">
        <v>41239</v>
      </c>
      <c r="E2086">
        <v>330.905914</v>
      </c>
    </row>
    <row r="2087" spans="1:5" x14ac:dyDescent="0.2">
      <c r="A2087" s="11">
        <v>41240</v>
      </c>
      <c r="B2087">
        <v>334.10269199999999</v>
      </c>
      <c r="D2087" s="11">
        <v>41240</v>
      </c>
      <c r="E2087">
        <v>335.69070399999998</v>
      </c>
    </row>
    <row r="2088" spans="1:5" x14ac:dyDescent="0.2">
      <c r="A2088" s="11">
        <v>41241</v>
      </c>
      <c r="B2088">
        <v>340.55850199999998</v>
      </c>
      <c r="D2088" s="11">
        <v>41241</v>
      </c>
      <c r="E2088">
        <v>342.17718500000001</v>
      </c>
    </row>
    <row r="2089" spans="1:5" x14ac:dyDescent="0.2">
      <c r="A2089" s="11">
        <v>41242</v>
      </c>
      <c r="B2089">
        <v>344.65316799999999</v>
      </c>
      <c r="D2089" s="11">
        <v>41242</v>
      </c>
      <c r="E2089">
        <v>346.29129</v>
      </c>
    </row>
    <row r="2090" spans="1:5" x14ac:dyDescent="0.2">
      <c r="A2090" s="11">
        <v>41243</v>
      </c>
      <c r="B2090">
        <v>347.88104199999998</v>
      </c>
      <c r="D2090" s="11">
        <v>41243</v>
      </c>
      <c r="E2090">
        <v>349.53454599999998</v>
      </c>
    </row>
    <row r="2091" spans="1:5" x14ac:dyDescent="0.2">
      <c r="A2091" s="11">
        <v>41246</v>
      </c>
      <c r="B2091">
        <v>346.32687399999998</v>
      </c>
      <c r="D2091" s="11">
        <v>41246</v>
      </c>
      <c r="E2091">
        <v>347.972961</v>
      </c>
    </row>
    <row r="2092" spans="1:5" x14ac:dyDescent="0.2">
      <c r="A2092" s="11">
        <v>41247</v>
      </c>
      <c r="B2092">
        <v>344.224762</v>
      </c>
      <c r="D2092" s="11">
        <v>41247</v>
      </c>
      <c r="E2092">
        <v>345.86086999999998</v>
      </c>
    </row>
    <row r="2093" spans="1:5" x14ac:dyDescent="0.2">
      <c r="A2093" s="11">
        <v>41248</v>
      </c>
      <c r="B2093">
        <v>342.62576300000001</v>
      </c>
      <c r="D2093" s="11">
        <v>41248</v>
      </c>
      <c r="E2093">
        <v>344.25424199999998</v>
      </c>
    </row>
    <row r="2094" spans="1:5" x14ac:dyDescent="0.2">
      <c r="A2094" s="11">
        <v>41249</v>
      </c>
      <c r="B2094">
        <v>344.27456699999999</v>
      </c>
      <c r="D2094" s="11">
        <v>41249</v>
      </c>
      <c r="E2094">
        <v>345.91091899999998</v>
      </c>
    </row>
    <row r="2095" spans="1:5" x14ac:dyDescent="0.2">
      <c r="A2095" s="11">
        <v>41250</v>
      </c>
      <c r="B2095">
        <v>340.82748400000003</v>
      </c>
      <c r="D2095" s="11">
        <v>41250</v>
      </c>
      <c r="E2095">
        <v>342.44744900000001</v>
      </c>
    </row>
    <row r="2096" spans="1:5" x14ac:dyDescent="0.2">
      <c r="A2096" s="11">
        <v>41253</v>
      </c>
      <c r="B2096">
        <v>341.43023699999998</v>
      </c>
      <c r="D2096" s="11">
        <v>41253</v>
      </c>
      <c r="E2096">
        <v>343.05304000000001</v>
      </c>
    </row>
    <row r="2097" spans="1:6" x14ac:dyDescent="0.2">
      <c r="A2097" s="11">
        <v>41254</v>
      </c>
      <c r="B2097">
        <v>347.138824</v>
      </c>
      <c r="D2097" s="11">
        <v>41254</v>
      </c>
      <c r="E2097">
        <v>348.78878800000001</v>
      </c>
    </row>
    <row r="2098" spans="1:6" x14ac:dyDescent="0.2">
      <c r="A2098" s="11">
        <v>41255</v>
      </c>
      <c r="B2098">
        <v>347.47757000000001</v>
      </c>
      <c r="D2098" s="11">
        <v>41255</v>
      </c>
      <c r="E2098">
        <v>349.12912</v>
      </c>
    </row>
    <row r="2099" spans="1:6" x14ac:dyDescent="0.2">
      <c r="A2099" s="11">
        <v>41256</v>
      </c>
      <c r="B2099">
        <v>350.03796399999999</v>
      </c>
      <c r="D2099" s="11">
        <v>41256</v>
      </c>
      <c r="E2099">
        <v>351.70169099999998</v>
      </c>
    </row>
    <row r="2100" spans="1:6" x14ac:dyDescent="0.2">
      <c r="A2100" s="11">
        <v>41257</v>
      </c>
      <c r="B2100">
        <v>349.66934199999997</v>
      </c>
      <c r="D2100" s="11">
        <v>41257</v>
      </c>
      <c r="E2100">
        <v>351.33132899999998</v>
      </c>
    </row>
    <row r="2101" spans="1:6" x14ac:dyDescent="0.2">
      <c r="A2101" s="11">
        <v>41260</v>
      </c>
      <c r="B2101">
        <v>359.04422</v>
      </c>
      <c r="D2101" s="11">
        <v>41260</v>
      </c>
      <c r="E2101">
        <v>360.75076300000001</v>
      </c>
    </row>
    <row r="2102" spans="1:6" x14ac:dyDescent="0.2">
      <c r="A2102" s="11">
        <v>41261</v>
      </c>
      <c r="B2102">
        <v>359.18866000000003</v>
      </c>
      <c r="D2102" s="11">
        <v>41261</v>
      </c>
      <c r="E2102">
        <v>360.89590500000003</v>
      </c>
    </row>
    <row r="2103" spans="1:6" x14ac:dyDescent="0.2">
      <c r="A2103" s="11">
        <v>41262</v>
      </c>
      <c r="B2103">
        <v>358.71048000000002</v>
      </c>
      <c r="D2103" s="11">
        <v>41262</v>
      </c>
      <c r="E2103">
        <v>360.41540500000002</v>
      </c>
    </row>
    <row r="2104" spans="1:6" x14ac:dyDescent="0.2">
      <c r="A2104" s="11">
        <v>41263</v>
      </c>
      <c r="B2104">
        <v>359.83126800000002</v>
      </c>
      <c r="D2104" s="11">
        <v>41263</v>
      </c>
      <c r="E2104">
        <v>361.54153400000001</v>
      </c>
    </row>
    <row r="2105" spans="1:6" x14ac:dyDescent="0.2">
      <c r="A2105" s="11">
        <v>41264</v>
      </c>
      <c r="B2105">
        <v>356.47882099999998</v>
      </c>
      <c r="D2105" s="11">
        <v>41264</v>
      </c>
      <c r="E2105">
        <v>358.17318699999998</v>
      </c>
    </row>
    <row r="2106" spans="1:6" x14ac:dyDescent="0.2">
      <c r="A2106" s="11">
        <v>41267</v>
      </c>
      <c r="B2106">
        <v>353.42526199999998</v>
      </c>
      <c r="D2106" s="11">
        <v>41267</v>
      </c>
      <c r="E2106">
        <v>355.10510299999999</v>
      </c>
    </row>
    <row r="2107" spans="1:6" x14ac:dyDescent="0.2">
      <c r="A2107" s="11">
        <v>41269</v>
      </c>
      <c r="B2107">
        <v>353.11144999999999</v>
      </c>
      <c r="D2107" s="11">
        <v>41269</v>
      </c>
      <c r="E2107">
        <v>354.78979500000003</v>
      </c>
    </row>
    <row r="2108" spans="1:6" x14ac:dyDescent="0.2">
      <c r="A2108" s="11">
        <v>41270</v>
      </c>
      <c r="B2108">
        <v>351.82626299999998</v>
      </c>
      <c r="D2108" s="11">
        <v>41270</v>
      </c>
      <c r="E2108">
        <v>353.49850500000002</v>
      </c>
    </row>
    <row r="2109" spans="1:6" x14ac:dyDescent="0.2">
      <c r="A2109" s="11">
        <v>41271</v>
      </c>
      <c r="B2109">
        <v>348.69799799999998</v>
      </c>
      <c r="D2109" s="11">
        <v>41271</v>
      </c>
      <c r="E2109">
        <v>350.35534699999999</v>
      </c>
    </row>
    <row r="2110" spans="1:6" x14ac:dyDescent="0.2">
      <c r="A2110" s="23">
        <v>41274</v>
      </c>
      <c r="B2110" s="17">
        <v>352.36923200000001</v>
      </c>
      <c r="C2110" s="17"/>
      <c r="D2110" s="23">
        <v>41274</v>
      </c>
      <c r="E2110" s="17">
        <v>354.044037</v>
      </c>
      <c r="F2110" t="s">
        <v>84</v>
      </c>
    </row>
    <row r="2111" spans="1:6" x14ac:dyDescent="0.2">
      <c r="A2111" s="11">
        <v>41276</v>
      </c>
      <c r="B2111">
        <v>360.27459700000003</v>
      </c>
      <c r="D2111" s="11">
        <v>41276</v>
      </c>
      <c r="E2111">
        <v>361.98700000000002</v>
      </c>
    </row>
    <row r="2112" spans="1:6" x14ac:dyDescent="0.2">
      <c r="A2112" s="11">
        <v>41277</v>
      </c>
      <c r="B2112">
        <v>360.48382600000002</v>
      </c>
      <c r="D2112" s="11">
        <v>41277</v>
      </c>
      <c r="E2112">
        <v>362.197205</v>
      </c>
    </row>
    <row r="2113" spans="1:5" x14ac:dyDescent="0.2">
      <c r="A2113" s="11">
        <v>41278</v>
      </c>
      <c r="B2113">
        <v>367.60711700000002</v>
      </c>
      <c r="D2113" s="11">
        <v>41278</v>
      </c>
      <c r="E2113">
        <v>369.35433999999998</v>
      </c>
    </row>
    <row r="2114" spans="1:5" x14ac:dyDescent="0.2">
      <c r="A2114" s="11">
        <v>41281</v>
      </c>
      <c r="B2114">
        <v>366.00314300000002</v>
      </c>
      <c r="D2114" s="11">
        <v>41281</v>
      </c>
      <c r="E2114">
        <v>367.74273699999998</v>
      </c>
    </row>
    <row r="2115" spans="1:5" x14ac:dyDescent="0.2">
      <c r="A2115" s="11">
        <v>41282</v>
      </c>
      <c r="B2115">
        <v>365.280823</v>
      </c>
      <c r="D2115" s="11">
        <v>41282</v>
      </c>
      <c r="E2115">
        <v>367.01702899999998</v>
      </c>
    </row>
    <row r="2116" spans="1:5" x14ac:dyDescent="0.2">
      <c r="A2116" s="11">
        <v>41283</v>
      </c>
      <c r="B2116">
        <v>367.68182400000001</v>
      </c>
      <c r="D2116" s="11">
        <v>41283</v>
      </c>
      <c r="E2116">
        <v>369.42944299999999</v>
      </c>
    </row>
    <row r="2117" spans="1:5" x14ac:dyDescent="0.2">
      <c r="A2117" s="11">
        <v>41284</v>
      </c>
      <c r="B2117">
        <v>369.35556000000003</v>
      </c>
      <c r="D2117" s="11">
        <v>41284</v>
      </c>
      <c r="E2117">
        <v>371.11111499999998</v>
      </c>
    </row>
    <row r="2118" spans="1:5" x14ac:dyDescent="0.2">
      <c r="A2118" s="11">
        <v>41285</v>
      </c>
      <c r="B2118">
        <v>368.61334199999999</v>
      </c>
      <c r="D2118" s="11">
        <v>41285</v>
      </c>
      <c r="E2118">
        <v>370.36535600000002</v>
      </c>
    </row>
    <row r="2119" spans="1:5" x14ac:dyDescent="0.2">
      <c r="A2119" s="11">
        <v>41288</v>
      </c>
      <c r="B2119">
        <v>360.27459700000003</v>
      </c>
      <c r="D2119" s="11">
        <v>41288</v>
      </c>
      <c r="E2119">
        <v>361.98700000000002</v>
      </c>
    </row>
    <row r="2120" spans="1:5" x14ac:dyDescent="0.2">
      <c r="A2120" s="11">
        <v>41289</v>
      </c>
      <c r="B2120">
        <v>361.11148100000003</v>
      </c>
      <c r="D2120" s="11">
        <v>41289</v>
      </c>
      <c r="E2120">
        <v>362.82781999999997</v>
      </c>
    </row>
    <row r="2121" spans="1:5" x14ac:dyDescent="0.2">
      <c r="A2121" s="11">
        <v>41290</v>
      </c>
      <c r="B2121">
        <v>356.25964399999998</v>
      </c>
      <c r="D2121" s="11">
        <v>41290</v>
      </c>
      <c r="E2121">
        <v>357.95294200000001</v>
      </c>
    </row>
    <row r="2122" spans="1:5" x14ac:dyDescent="0.2">
      <c r="A2122" s="11">
        <v>41291</v>
      </c>
      <c r="B2122">
        <v>354.33187900000001</v>
      </c>
      <c r="D2122" s="11">
        <v>41291</v>
      </c>
      <c r="E2122">
        <v>356.01602200000002</v>
      </c>
    </row>
    <row r="2123" spans="1:5" x14ac:dyDescent="0.2">
      <c r="A2123" s="11">
        <v>41292</v>
      </c>
      <c r="B2123">
        <v>350.93960600000003</v>
      </c>
      <c r="D2123" s="11">
        <v>41292</v>
      </c>
      <c r="E2123">
        <v>352.60760499999998</v>
      </c>
    </row>
    <row r="2124" spans="1:5" x14ac:dyDescent="0.2">
      <c r="A2124" s="11">
        <v>41296</v>
      </c>
      <c r="B2124">
        <v>350.12265000000002</v>
      </c>
      <c r="D2124" s="11">
        <v>41296</v>
      </c>
      <c r="E2124">
        <v>351.78677399999998</v>
      </c>
    </row>
    <row r="2125" spans="1:5" x14ac:dyDescent="0.2">
      <c r="A2125" s="11">
        <v>41297</v>
      </c>
      <c r="B2125">
        <v>369.36554000000001</v>
      </c>
      <c r="D2125" s="11">
        <v>41297</v>
      </c>
      <c r="E2125">
        <v>371.12112400000001</v>
      </c>
    </row>
    <row r="2126" spans="1:5" x14ac:dyDescent="0.2">
      <c r="A2126" s="11">
        <v>41298</v>
      </c>
      <c r="B2126">
        <v>375.69680799999998</v>
      </c>
      <c r="D2126" s="11">
        <v>41298</v>
      </c>
      <c r="E2126">
        <v>377.482483</v>
      </c>
    </row>
    <row r="2127" spans="1:5" x14ac:dyDescent="0.2">
      <c r="A2127" s="11">
        <v>41299</v>
      </c>
      <c r="B2127">
        <v>375.427795</v>
      </c>
      <c r="D2127" s="11">
        <v>41299</v>
      </c>
      <c r="E2127">
        <v>377.212219</v>
      </c>
    </row>
    <row r="2128" spans="1:5" x14ac:dyDescent="0.2">
      <c r="A2128" s="11">
        <v>41302</v>
      </c>
      <c r="B2128">
        <v>373.96328699999998</v>
      </c>
      <c r="D2128" s="11">
        <v>41302</v>
      </c>
      <c r="E2128">
        <v>375.74075299999998</v>
      </c>
    </row>
    <row r="2129" spans="1:5" x14ac:dyDescent="0.2">
      <c r="A2129" s="11">
        <v>41303</v>
      </c>
      <c r="B2129">
        <v>375.43279999999999</v>
      </c>
      <c r="D2129" s="11">
        <v>41303</v>
      </c>
      <c r="E2129">
        <v>377.21722399999999</v>
      </c>
    </row>
    <row r="2130" spans="1:5" x14ac:dyDescent="0.2">
      <c r="A2130" s="11">
        <v>41304</v>
      </c>
      <c r="B2130">
        <v>375.50750699999998</v>
      </c>
      <c r="D2130" s="11">
        <v>41304</v>
      </c>
      <c r="E2130">
        <v>377.29229700000002</v>
      </c>
    </row>
    <row r="2131" spans="1:5" x14ac:dyDescent="0.2">
      <c r="A2131" s="11">
        <v>41305</v>
      </c>
      <c r="B2131">
        <v>376.43402099999997</v>
      </c>
      <c r="D2131" s="11">
        <v>41305</v>
      </c>
      <c r="E2131">
        <v>378.22323599999999</v>
      </c>
    </row>
    <row r="2132" spans="1:5" x14ac:dyDescent="0.2">
      <c r="A2132" s="11">
        <v>41306</v>
      </c>
      <c r="B2132">
        <v>386.35186800000002</v>
      </c>
      <c r="D2132" s="11">
        <v>41306</v>
      </c>
      <c r="E2132">
        <v>388.18820199999999</v>
      </c>
    </row>
    <row r="2133" spans="1:5" x14ac:dyDescent="0.2">
      <c r="A2133" s="11">
        <v>41309</v>
      </c>
      <c r="B2133">
        <v>378.092804</v>
      </c>
      <c r="D2133" s="11">
        <v>41309</v>
      </c>
      <c r="E2133">
        <v>379.88989299999997</v>
      </c>
    </row>
    <row r="2134" spans="1:5" x14ac:dyDescent="0.2">
      <c r="A2134" s="11">
        <v>41310</v>
      </c>
      <c r="B2134">
        <v>381.44027699999998</v>
      </c>
      <c r="D2134" s="11">
        <v>41310</v>
      </c>
      <c r="E2134">
        <v>383.253265</v>
      </c>
    </row>
    <row r="2135" spans="1:5" x14ac:dyDescent="0.2">
      <c r="A2135" s="11">
        <v>41311</v>
      </c>
      <c r="B2135">
        <v>383.64700299999998</v>
      </c>
      <c r="D2135" s="11">
        <v>41311</v>
      </c>
      <c r="E2135">
        <v>385.47045900000001</v>
      </c>
    </row>
    <row r="2136" spans="1:5" x14ac:dyDescent="0.2">
      <c r="A2136" s="11">
        <v>41312</v>
      </c>
      <c r="B2136">
        <v>385.52993800000002</v>
      </c>
      <c r="D2136" s="11">
        <v>41312</v>
      </c>
      <c r="E2136">
        <v>387.36236600000001</v>
      </c>
    </row>
    <row r="2137" spans="1:5" x14ac:dyDescent="0.2">
      <c r="A2137" s="11">
        <v>41313</v>
      </c>
      <c r="B2137">
        <v>391.21862800000002</v>
      </c>
      <c r="D2137" s="11">
        <v>41313</v>
      </c>
      <c r="E2137">
        <v>393.07806399999998</v>
      </c>
    </row>
    <row r="2138" spans="1:5" x14ac:dyDescent="0.2">
      <c r="A2138" s="11">
        <v>41316</v>
      </c>
      <c r="B2138">
        <v>389.74911500000002</v>
      </c>
      <c r="D2138" s="11">
        <v>41316</v>
      </c>
      <c r="E2138">
        <v>391.60159299999998</v>
      </c>
    </row>
    <row r="2139" spans="1:5" x14ac:dyDescent="0.2">
      <c r="A2139" s="11">
        <v>41317</v>
      </c>
      <c r="B2139">
        <v>388.89233400000001</v>
      </c>
      <c r="D2139" s="11">
        <v>41317</v>
      </c>
      <c r="E2139">
        <v>390.74075299999998</v>
      </c>
    </row>
    <row r="2140" spans="1:5" x14ac:dyDescent="0.2">
      <c r="A2140" s="11">
        <v>41318</v>
      </c>
      <c r="B2140">
        <v>389.96829200000002</v>
      </c>
      <c r="D2140" s="11">
        <v>41318</v>
      </c>
      <c r="E2140">
        <v>391.82180799999998</v>
      </c>
    </row>
    <row r="2141" spans="1:5" x14ac:dyDescent="0.2">
      <c r="A2141" s="11">
        <v>41319</v>
      </c>
      <c r="B2141">
        <v>392.43905599999999</v>
      </c>
      <c r="D2141" s="11">
        <v>41319</v>
      </c>
      <c r="E2141">
        <v>394.30429099999998</v>
      </c>
    </row>
    <row r="2142" spans="1:5" x14ac:dyDescent="0.2">
      <c r="A2142" s="11">
        <v>41320</v>
      </c>
      <c r="B2142">
        <v>394.96456899999998</v>
      </c>
      <c r="D2142" s="11">
        <v>41320</v>
      </c>
      <c r="E2142">
        <v>396.84182700000002</v>
      </c>
    </row>
    <row r="2143" spans="1:5" x14ac:dyDescent="0.2">
      <c r="A2143" s="11">
        <v>41324</v>
      </c>
      <c r="B2143">
        <v>401.91851800000001</v>
      </c>
      <c r="D2143" s="11">
        <v>41324</v>
      </c>
      <c r="E2143">
        <v>403.82882699999999</v>
      </c>
    </row>
    <row r="2144" spans="1:5" x14ac:dyDescent="0.2">
      <c r="A2144" s="11">
        <v>41325</v>
      </c>
      <c r="B2144">
        <v>394.75036599999999</v>
      </c>
      <c r="D2144" s="11">
        <v>41325</v>
      </c>
      <c r="E2144">
        <v>396.62661700000001</v>
      </c>
    </row>
    <row r="2145" spans="1:5" x14ac:dyDescent="0.2">
      <c r="A2145" s="11">
        <v>41326</v>
      </c>
      <c r="B2145">
        <v>396.27963299999999</v>
      </c>
      <c r="D2145" s="11">
        <v>41326</v>
      </c>
      <c r="E2145">
        <v>398.16317700000002</v>
      </c>
    </row>
    <row r="2146" spans="1:5" x14ac:dyDescent="0.2">
      <c r="A2146" s="11">
        <v>41327</v>
      </c>
      <c r="B2146">
        <v>398.36184700000001</v>
      </c>
      <c r="D2146" s="11">
        <v>41327</v>
      </c>
      <c r="E2146">
        <v>400.25524899999999</v>
      </c>
    </row>
    <row r="2147" spans="1:5" x14ac:dyDescent="0.2">
      <c r="A2147" s="11">
        <v>41330</v>
      </c>
      <c r="B2147">
        <v>393.90853900000002</v>
      </c>
      <c r="D2147" s="11">
        <v>41330</v>
      </c>
      <c r="E2147">
        <v>395.78079200000002</v>
      </c>
    </row>
    <row r="2148" spans="1:5" x14ac:dyDescent="0.2">
      <c r="A2148" s="11">
        <v>41331</v>
      </c>
      <c r="B2148">
        <v>393.58972199999999</v>
      </c>
      <c r="D2148" s="11">
        <v>41331</v>
      </c>
      <c r="E2148">
        <v>395.46044899999998</v>
      </c>
    </row>
    <row r="2149" spans="1:5" x14ac:dyDescent="0.2">
      <c r="A2149" s="11">
        <v>41332</v>
      </c>
      <c r="B2149">
        <v>398.39669800000001</v>
      </c>
      <c r="D2149" s="11">
        <v>41332</v>
      </c>
      <c r="E2149">
        <v>400.29028299999999</v>
      </c>
    </row>
    <row r="2150" spans="1:5" x14ac:dyDescent="0.2">
      <c r="A2150" s="11">
        <v>41333</v>
      </c>
      <c r="B2150">
        <v>399.10406499999999</v>
      </c>
      <c r="D2150" s="11">
        <v>41333</v>
      </c>
      <c r="E2150">
        <v>401.00100700000002</v>
      </c>
    </row>
    <row r="2151" spans="1:5" x14ac:dyDescent="0.2">
      <c r="A2151" s="11">
        <v>41334</v>
      </c>
      <c r="B2151">
        <v>401.58975199999998</v>
      </c>
      <c r="D2151" s="11">
        <v>41334</v>
      </c>
      <c r="E2151">
        <v>403.49850500000002</v>
      </c>
    </row>
    <row r="2152" spans="1:5" x14ac:dyDescent="0.2">
      <c r="A2152" s="11">
        <v>41337</v>
      </c>
      <c r="B2152">
        <v>409.21615600000001</v>
      </c>
      <c r="D2152" s="11">
        <v>41337</v>
      </c>
      <c r="E2152">
        <v>411.16116299999999</v>
      </c>
    </row>
    <row r="2153" spans="1:5" x14ac:dyDescent="0.2">
      <c r="A2153" s="11">
        <v>41338</v>
      </c>
      <c r="B2153">
        <v>417.73422199999999</v>
      </c>
      <c r="D2153" s="11">
        <v>41338</v>
      </c>
      <c r="E2153">
        <v>419.71972699999998</v>
      </c>
    </row>
    <row r="2154" spans="1:5" x14ac:dyDescent="0.2">
      <c r="A2154" s="11">
        <v>41339</v>
      </c>
      <c r="B2154">
        <v>414.13769500000001</v>
      </c>
      <c r="D2154" s="11">
        <v>41339</v>
      </c>
      <c r="E2154">
        <v>416.10611</v>
      </c>
    </row>
    <row r="2155" spans="1:5" x14ac:dyDescent="0.2">
      <c r="A2155" s="11">
        <v>41340</v>
      </c>
      <c r="B2155">
        <v>414.74542200000002</v>
      </c>
      <c r="D2155" s="11">
        <v>41340</v>
      </c>
      <c r="E2155">
        <v>416.71670499999999</v>
      </c>
    </row>
    <row r="2156" spans="1:5" x14ac:dyDescent="0.2">
      <c r="A2156" s="11">
        <v>41341</v>
      </c>
      <c r="B2156">
        <v>414.20745799999997</v>
      </c>
      <c r="D2156" s="11">
        <v>41341</v>
      </c>
      <c r="E2156">
        <v>416.17617799999999</v>
      </c>
    </row>
    <row r="2157" spans="1:5" x14ac:dyDescent="0.2">
      <c r="A2157" s="11">
        <v>41344</v>
      </c>
      <c r="B2157">
        <v>415.85128800000001</v>
      </c>
      <c r="D2157" s="11">
        <v>41344</v>
      </c>
      <c r="E2157">
        <v>417.82781999999997</v>
      </c>
    </row>
    <row r="2158" spans="1:5" x14ac:dyDescent="0.2">
      <c r="A2158" s="11">
        <v>41345</v>
      </c>
      <c r="B2158">
        <v>412.25973499999998</v>
      </c>
      <c r="D2158" s="11">
        <v>41345</v>
      </c>
      <c r="E2158">
        <v>414.21920799999998</v>
      </c>
    </row>
    <row r="2159" spans="1:5" x14ac:dyDescent="0.2">
      <c r="A2159" s="11">
        <v>41346</v>
      </c>
      <c r="B2159">
        <v>411.11404399999998</v>
      </c>
      <c r="D2159" s="11">
        <v>41346</v>
      </c>
      <c r="E2159">
        <v>413.06805400000002</v>
      </c>
    </row>
    <row r="2160" spans="1:5" x14ac:dyDescent="0.2">
      <c r="A2160" s="11">
        <v>41347</v>
      </c>
      <c r="B2160">
        <v>409.23608400000001</v>
      </c>
      <c r="D2160" s="11">
        <v>41347</v>
      </c>
      <c r="E2160">
        <v>411.18118299999998</v>
      </c>
    </row>
    <row r="2161" spans="1:5" x14ac:dyDescent="0.2">
      <c r="A2161" s="11">
        <v>41348</v>
      </c>
      <c r="B2161">
        <v>405.62960800000002</v>
      </c>
      <c r="D2161" s="11">
        <v>41348</v>
      </c>
      <c r="E2161">
        <v>407.55755599999998</v>
      </c>
    </row>
    <row r="2162" spans="1:5" x14ac:dyDescent="0.2">
      <c r="A2162" s="11">
        <v>41351</v>
      </c>
      <c r="B2162">
        <v>402.38674900000001</v>
      </c>
      <c r="D2162" s="11">
        <v>41351</v>
      </c>
      <c r="E2162">
        <v>404.299286</v>
      </c>
    </row>
    <row r="2163" spans="1:5" x14ac:dyDescent="0.2">
      <c r="A2163" s="11">
        <v>41352</v>
      </c>
      <c r="B2163">
        <v>404.145172</v>
      </c>
      <c r="D2163" s="11">
        <v>41352</v>
      </c>
      <c r="E2163">
        <v>406.06607100000002</v>
      </c>
    </row>
    <row r="2164" spans="1:5" x14ac:dyDescent="0.2">
      <c r="A2164" s="11">
        <v>41353</v>
      </c>
      <c r="B2164">
        <v>405.83383199999997</v>
      </c>
      <c r="D2164" s="11">
        <v>41353</v>
      </c>
      <c r="E2164">
        <v>407.76275600000002</v>
      </c>
    </row>
    <row r="2165" spans="1:5" x14ac:dyDescent="0.2">
      <c r="A2165" s="11">
        <v>41354</v>
      </c>
      <c r="B2165">
        <v>404.11526500000002</v>
      </c>
      <c r="D2165" s="11">
        <v>41354</v>
      </c>
      <c r="E2165">
        <v>406.03604100000001</v>
      </c>
    </row>
    <row r="2166" spans="1:5" x14ac:dyDescent="0.2">
      <c r="A2166" s="11">
        <v>41355</v>
      </c>
      <c r="B2166">
        <v>403.64205900000002</v>
      </c>
      <c r="D2166" s="11">
        <v>41355</v>
      </c>
      <c r="E2166">
        <v>405.56054699999999</v>
      </c>
    </row>
    <row r="2167" spans="1:5" x14ac:dyDescent="0.2">
      <c r="A2167" s="11">
        <v>41358</v>
      </c>
      <c r="B2167">
        <v>403.308289</v>
      </c>
      <c r="D2167" s="11">
        <v>41358</v>
      </c>
      <c r="E2167">
        <v>405.22521999999998</v>
      </c>
    </row>
    <row r="2168" spans="1:5" x14ac:dyDescent="0.2">
      <c r="A2168" s="11">
        <v>41359</v>
      </c>
      <c r="B2168">
        <v>404.69311499999998</v>
      </c>
      <c r="D2168" s="11">
        <v>41359</v>
      </c>
      <c r="E2168">
        <v>406.61660799999999</v>
      </c>
    </row>
    <row r="2169" spans="1:5" x14ac:dyDescent="0.2">
      <c r="A2169" s="11">
        <v>41360</v>
      </c>
      <c r="B2169">
        <v>399.83132899999998</v>
      </c>
      <c r="D2169" s="11">
        <v>41360</v>
      </c>
      <c r="E2169">
        <v>401.73172</v>
      </c>
    </row>
    <row r="2170" spans="1:5" x14ac:dyDescent="0.2">
      <c r="A2170" s="11">
        <v>41361</v>
      </c>
      <c r="B2170">
        <v>395.61215199999998</v>
      </c>
      <c r="D2170" s="11">
        <v>41361</v>
      </c>
      <c r="E2170">
        <v>397.49249300000002</v>
      </c>
    </row>
    <row r="2171" spans="1:5" x14ac:dyDescent="0.2">
      <c r="A2171" s="11">
        <v>41365</v>
      </c>
      <c r="B2171">
        <v>399.09909099999999</v>
      </c>
      <c r="D2171" s="11">
        <v>41365</v>
      </c>
      <c r="E2171">
        <v>400.99600199999998</v>
      </c>
    </row>
    <row r="2172" spans="1:5" x14ac:dyDescent="0.2">
      <c r="A2172" s="11">
        <v>41366</v>
      </c>
      <c r="B2172">
        <v>405.00195300000001</v>
      </c>
      <c r="D2172" s="11">
        <v>41366</v>
      </c>
      <c r="E2172">
        <v>406.926941</v>
      </c>
    </row>
    <row r="2173" spans="1:5" x14ac:dyDescent="0.2">
      <c r="A2173" s="11">
        <v>41367</v>
      </c>
      <c r="B2173">
        <v>401.59472699999998</v>
      </c>
      <c r="D2173" s="11">
        <v>41367</v>
      </c>
      <c r="E2173">
        <v>403.50351000000001</v>
      </c>
    </row>
    <row r="2174" spans="1:5" x14ac:dyDescent="0.2">
      <c r="A2174" s="11">
        <v>41368</v>
      </c>
      <c r="B2174">
        <v>396.05050699999998</v>
      </c>
      <c r="D2174" s="11">
        <v>41368</v>
      </c>
      <c r="E2174">
        <v>397.93292200000002</v>
      </c>
    </row>
    <row r="2175" spans="1:5" x14ac:dyDescent="0.2">
      <c r="A2175" s="11">
        <v>41369</v>
      </c>
      <c r="B2175">
        <v>390.06295799999998</v>
      </c>
      <c r="D2175" s="11">
        <v>41369</v>
      </c>
      <c r="E2175">
        <v>391.91693099999998</v>
      </c>
    </row>
    <row r="2176" spans="1:5" x14ac:dyDescent="0.2">
      <c r="A2176" s="11">
        <v>41372</v>
      </c>
      <c r="B2176">
        <v>385.97827100000001</v>
      </c>
      <c r="D2176" s="11">
        <v>41372</v>
      </c>
      <c r="E2176">
        <v>387.81280500000003</v>
      </c>
    </row>
    <row r="2177" spans="1:5" x14ac:dyDescent="0.2">
      <c r="A2177" s="11">
        <v>41373</v>
      </c>
      <c r="B2177">
        <v>387.37301600000001</v>
      </c>
      <c r="D2177" s="11">
        <v>41373</v>
      </c>
      <c r="E2177">
        <v>389.214203</v>
      </c>
    </row>
    <row r="2178" spans="1:5" x14ac:dyDescent="0.2">
      <c r="A2178" s="11">
        <v>41374</v>
      </c>
      <c r="B2178">
        <v>393.61462399999999</v>
      </c>
      <c r="D2178" s="11">
        <v>41374</v>
      </c>
      <c r="E2178">
        <v>395.48547400000001</v>
      </c>
    </row>
    <row r="2179" spans="1:5" x14ac:dyDescent="0.2">
      <c r="A2179" s="11">
        <v>41375</v>
      </c>
      <c r="B2179">
        <v>393.71923800000002</v>
      </c>
      <c r="D2179" s="11">
        <v>41375</v>
      </c>
      <c r="E2179">
        <v>395.590576</v>
      </c>
    </row>
    <row r="2180" spans="1:5" x14ac:dyDescent="0.2">
      <c r="A2180" s="11">
        <v>41376</v>
      </c>
      <c r="B2180">
        <v>393.54986600000001</v>
      </c>
      <c r="D2180" s="11">
        <v>41376</v>
      </c>
      <c r="E2180">
        <v>395.42041</v>
      </c>
    </row>
    <row r="2181" spans="1:5" x14ac:dyDescent="0.2">
      <c r="A2181" s="11">
        <v>41379</v>
      </c>
      <c r="B2181">
        <v>389.50503500000002</v>
      </c>
      <c r="D2181" s="11">
        <v>41379</v>
      </c>
      <c r="E2181">
        <v>391.35635400000001</v>
      </c>
    </row>
    <row r="2182" spans="1:5" x14ac:dyDescent="0.2">
      <c r="A2182" s="11">
        <v>41380</v>
      </c>
      <c r="B2182">
        <v>395.20367399999998</v>
      </c>
      <c r="D2182" s="11">
        <v>41380</v>
      </c>
      <c r="E2182">
        <v>397.08209199999999</v>
      </c>
    </row>
    <row r="2183" spans="1:5" x14ac:dyDescent="0.2">
      <c r="A2183" s="11">
        <v>41381</v>
      </c>
      <c r="B2183">
        <v>389.81887799999998</v>
      </c>
      <c r="D2183" s="11">
        <v>41381</v>
      </c>
      <c r="E2183">
        <v>391.67166099999997</v>
      </c>
    </row>
    <row r="2184" spans="1:5" x14ac:dyDescent="0.2">
      <c r="A2184" s="11">
        <v>41382</v>
      </c>
      <c r="B2184">
        <v>381.52496300000001</v>
      </c>
      <c r="D2184" s="11">
        <v>41382</v>
      </c>
      <c r="E2184">
        <v>383.338348</v>
      </c>
    </row>
    <row r="2185" spans="1:5" x14ac:dyDescent="0.2">
      <c r="A2185" s="11">
        <v>41383</v>
      </c>
      <c r="B2185">
        <v>398.44152800000001</v>
      </c>
      <c r="D2185" s="11">
        <v>41383</v>
      </c>
      <c r="E2185">
        <v>400.33532700000001</v>
      </c>
    </row>
    <row r="2186" spans="1:5" x14ac:dyDescent="0.2">
      <c r="A2186" s="11">
        <v>41386</v>
      </c>
      <c r="B2186">
        <v>398.56109600000002</v>
      </c>
      <c r="D2186" s="11">
        <v>41386</v>
      </c>
      <c r="E2186">
        <v>400.455444</v>
      </c>
    </row>
    <row r="2187" spans="1:5" x14ac:dyDescent="0.2">
      <c r="A2187" s="11">
        <v>41387</v>
      </c>
      <c r="B2187">
        <v>402.44155899999998</v>
      </c>
      <c r="D2187" s="11">
        <v>41387</v>
      </c>
      <c r="E2187">
        <v>404.35433999999998</v>
      </c>
    </row>
    <row r="2188" spans="1:5" x14ac:dyDescent="0.2">
      <c r="A2188" s="11">
        <v>41388</v>
      </c>
      <c r="B2188">
        <v>405.20617700000003</v>
      </c>
      <c r="D2188" s="11">
        <v>41388</v>
      </c>
      <c r="E2188">
        <v>407.13214099999999</v>
      </c>
    </row>
    <row r="2189" spans="1:5" x14ac:dyDescent="0.2">
      <c r="A2189" s="11">
        <v>41389</v>
      </c>
      <c r="B2189">
        <v>403.03930700000001</v>
      </c>
      <c r="D2189" s="11">
        <v>41389</v>
      </c>
      <c r="E2189">
        <v>404.95495599999998</v>
      </c>
    </row>
    <row r="2190" spans="1:5" x14ac:dyDescent="0.2">
      <c r="A2190" s="11">
        <v>41390</v>
      </c>
      <c r="B2190">
        <v>399.21365400000002</v>
      </c>
      <c r="D2190" s="11">
        <v>41390</v>
      </c>
      <c r="E2190">
        <v>401.11111499999998</v>
      </c>
    </row>
    <row r="2191" spans="1:5" x14ac:dyDescent="0.2">
      <c r="A2191" s="11">
        <v>41393</v>
      </c>
      <c r="B2191">
        <v>408.00070199999999</v>
      </c>
      <c r="D2191" s="11">
        <v>41393</v>
      </c>
      <c r="E2191">
        <v>409.93994099999998</v>
      </c>
    </row>
    <row r="2192" spans="1:5" x14ac:dyDescent="0.2">
      <c r="A2192" s="11">
        <v>41394</v>
      </c>
      <c r="B2192">
        <v>410.74542200000002</v>
      </c>
      <c r="D2192" s="11">
        <v>41394</v>
      </c>
      <c r="E2192">
        <v>412.69769300000002</v>
      </c>
    </row>
    <row r="2193" spans="1:5" x14ac:dyDescent="0.2">
      <c r="A2193" s="11">
        <v>41395</v>
      </c>
      <c r="B2193">
        <v>408.68316700000003</v>
      </c>
      <c r="D2193" s="11">
        <v>41395</v>
      </c>
      <c r="E2193">
        <v>410.62564099999997</v>
      </c>
    </row>
    <row r="2194" spans="1:5" x14ac:dyDescent="0.2">
      <c r="A2194" s="11">
        <v>41396</v>
      </c>
      <c r="B2194">
        <v>413.256012</v>
      </c>
      <c r="D2194" s="11">
        <v>41396</v>
      </c>
      <c r="E2194">
        <v>415.220215</v>
      </c>
    </row>
    <row r="2195" spans="1:5" x14ac:dyDescent="0.2">
      <c r="A2195" s="11">
        <v>41397</v>
      </c>
      <c r="B2195">
        <v>421.28094499999997</v>
      </c>
      <c r="D2195" s="11">
        <v>41397</v>
      </c>
      <c r="E2195">
        <v>423.28329500000001</v>
      </c>
    </row>
    <row r="2196" spans="1:5" x14ac:dyDescent="0.2">
      <c r="A2196" s="11">
        <v>41400</v>
      </c>
      <c r="B2196">
        <v>429.166382</v>
      </c>
      <c r="D2196" s="11">
        <v>41400</v>
      </c>
      <c r="E2196">
        <v>431.20620700000001</v>
      </c>
    </row>
    <row r="2197" spans="1:5" x14ac:dyDescent="0.2">
      <c r="A2197" s="11">
        <v>41401</v>
      </c>
      <c r="B2197">
        <v>427.01443499999999</v>
      </c>
      <c r="D2197" s="11">
        <v>41401</v>
      </c>
      <c r="E2197">
        <v>429.044037</v>
      </c>
    </row>
    <row r="2198" spans="1:5" x14ac:dyDescent="0.2">
      <c r="A2198" s="11">
        <v>41402</v>
      </c>
      <c r="B2198">
        <v>435.18383799999998</v>
      </c>
      <c r="D2198" s="11">
        <v>41402</v>
      </c>
      <c r="E2198">
        <v>437.25225799999998</v>
      </c>
    </row>
    <row r="2199" spans="1:5" x14ac:dyDescent="0.2">
      <c r="A2199" s="11">
        <v>41403</v>
      </c>
      <c r="B2199">
        <v>434.11282299999999</v>
      </c>
      <c r="D2199" s="11">
        <v>41403</v>
      </c>
      <c r="E2199">
        <v>436.17617799999999</v>
      </c>
    </row>
    <row r="2200" spans="1:5" x14ac:dyDescent="0.2">
      <c r="A2200" s="11">
        <v>41404</v>
      </c>
      <c r="B2200">
        <v>438.471497</v>
      </c>
      <c r="D2200" s="11">
        <v>41404</v>
      </c>
      <c r="E2200">
        <v>440.555542</v>
      </c>
    </row>
    <row r="2201" spans="1:5" x14ac:dyDescent="0.2">
      <c r="A2201" s="11">
        <v>41407</v>
      </c>
      <c r="B2201">
        <v>437.12655599999999</v>
      </c>
      <c r="D2201" s="11">
        <v>41407</v>
      </c>
      <c r="E2201">
        <v>439.20419299999998</v>
      </c>
    </row>
    <row r="2202" spans="1:5" x14ac:dyDescent="0.2">
      <c r="A2202" s="11">
        <v>41408</v>
      </c>
      <c r="B2202">
        <v>441.89367700000003</v>
      </c>
      <c r="D2202" s="11">
        <v>41408</v>
      </c>
      <c r="E2202">
        <v>443.993988</v>
      </c>
    </row>
    <row r="2203" spans="1:5" x14ac:dyDescent="0.2">
      <c r="A2203" s="11">
        <v>41409</v>
      </c>
      <c r="B2203">
        <v>456.23492399999998</v>
      </c>
      <c r="D2203" s="11">
        <v>41409</v>
      </c>
      <c r="E2203">
        <v>458.403412</v>
      </c>
    </row>
    <row r="2204" spans="1:5" x14ac:dyDescent="0.2">
      <c r="A2204" s="11">
        <v>41410</v>
      </c>
      <c r="B2204">
        <v>450.24737499999998</v>
      </c>
      <c r="D2204" s="11">
        <v>41410</v>
      </c>
      <c r="E2204">
        <v>452.38738999999998</v>
      </c>
    </row>
    <row r="2205" spans="1:5" x14ac:dyDescent="0.2">
      <c r="A2205" s="11">
        <v>41411</v>
      </c>
      <c r="B2205">
        <v>452.89245599999998</v>
      </c>
      <c r="D2205" s="11">
        <v>41411</v>
      </c>
      <c r="E2205">
        <v>455.04504400000002</v>
      </c>
    </row>
    <row r="2206" spans="1:5" x14ac:dyDescent="0.2">
      <c r="A2206" s="11">
        <v>41414</v>
      </c>
      <c r="B2206">
        <v>452.56866500000001</v>
      </c>
      <c r="D2206" s="11">
        <v>41414</v>
      </c>
      <c r="E2206">
        <v>454.71972699999998</v>
      </c>
    </row>
    <row r="2207" spans="1:5" x14ac:dyDescent="0.2">
      <c r="A2207" s="11">
        <v>41415</v>
      </c>
      <c r="B2207">
        <v>451.79156499999999</v>
      </c>
      <c r="D2207" s="11">
        <v>41415</v>
      </c>
      <c r="E2207">
        <v>453.93893400000002</v>
      </c>
    </row>
    <row r="2208" spans="1:5" x14ac:dyDescent="0.2">
      <c r="A2208" s="11">
        <v>41416</v>
      </c>
      <c r="B2208">
        <v>443.04934700000001</v>
      </c>
      <c r="D2208" s="11">
        <v>41416</v>
      </c>
      <c r="E2208">
        <v>445.15515099999999</v>
      </c>
    </row>
    <row r="2209" spans="1:5" x14ac:dyDescent="0.2">
      <c r="A2209" s="11">
        <v>41417</v>
      </c>
      <c r="B2209">
        <v>439.746735</v>
      </c>
      <c r="D2209" s="11">
        <v>41417</v>
      </c>
      <c r="E2209">
        <v>441.83682299999998</v>
      </c>
    </row>
    <row r="2210" spans="1:5" x14ac:dyDescent="0.2">
      <c r="A2210" s="11">
        <v>41418</v>
      </c>
      <c r="B2210">
        <v>435.02938799999998</v>
      </c>
      <c r="D2210" s="11">
        <v>41418</v>
      </c>
      <c r="E2210">
        <v>437.09710699999999</v>
      </c>
    </row>
    <row r="2211" spans="1:5" x14ac:dyDescent="0.2">
      <c r="A2211" s="11">
        <v>41422</v>
      </c>
      <c r="B2211">
        <v>438.98956299999998</v>
      </c>
      <c r="D2211" s="11">
        <v>41422</v>
      </c>
      <c r="E2211">
        <v>441.07607999999999</v>
      </c>
    </row>
    <row r="2212" spans="1:5" x14ac:dyDescent="0.2">
      <c r="A2212" s="11">
        <v>41423</v>
      </c>
      <c r="B2212">
        <v>432.53375199999999</v>
      </c>
      <c r="D2212" s="11">
        <v>41423</v>
      </c>
      <c r="E2212">
        <v>434.58960000000002</v>
      </c>
    </row>
    <row r="2213" spans="1:5" x14ac:dyDescent="0.2">
      <c r="A2213" s="11">
        <v>41424</v>
      </c>
      <c r="B2213">
        <v>433.75418100000002</v>
      </c>
      <c r="D2213" s="11">
        <v>41424</v>
      </c>
      <c r="E2213">
        <v>435.81582600000002</v>
      </c>
    </row>
    <row r="2214" spans="1:5" x14ac:dyDescent="0.2">
      <c r="A2214" s="11">
        <v>41425</v>
      </c>
      <c r="B2214">
        <v>433.98333700000001</v>
      </c>
      <c r="D2214" s="11">
        <v>41425</v>
      </c>
      <c r="E2214">
        <v>436.04605099999998</v>
      </c>
    </row>
    <row r="2215" spans="1:5" x14ac:dyDescent="0.2">
      <c r="A2215" s="11">
        <v>41428</v>
      </c>
      <c r="B2215">
        <v>432.19503800000001</v>
      </c>
      <c r="D2215" s="11">
        <v>41428</v>
      </c>
      <c r="E2215">
        <v>434.24923699999999</v>
      </c>
    </row>
    <row r="2216" spans="1:5" x14ac:dyDescent="0.2">
      <c r="A2216" s="11">
        <v>41429</v>
      </c>
      <c r="B2216">
        <v>427.94595299999997</v>
      </c>
      <c r="D2216" s="11">
        <v>41429</v>
      </c>
      <c r="E2216">
        <v>429.97998000000001</v>
      </c>
    </row>
    <row r="2217" spans="1:5" x14ac:dyDescent="0.2">
      <c r="A2217" s="11">
        <v>41430</v>
      </c>
      <c r="B2217">
        <v>428.244843</v>
      </c>
      <c r="D2217" s="11">
        <v>41430</v>
      </c>
      <c r="E2217">
        <v>430.28027300000002</v>
      </c>
    </row>
    <row r="2218" spans="1:5" x14ac:dyDescent="0.2">
      <c r="A2218" s="11">
        <v>41431</v>
      </c>
      <c r="B2218">
        <v>430.70559700000001</v>
      </c>
      <c r="D2218" s="11">
        <v>41431</v>
      </c>
      <c r="E2218">
        <v>432.752747</v>
      </c>
    </row>
    <row r="2219" spans="1:5" x14ac:dyDescent="0.2">
      <c r="A2219" s="11">
        <v>41432</v>
      </c>
      <c r="B2219">
        <v>438.222443</v>
      </c>
      <c r="D2219" s="11">
        <v>41432</v>
      </c>
      <c r="E2219">
        <v>440.30529799999999</v>
      </c>
    </row>
    <row r="2220" spans="1:5" x14ac:dyDescent="0.2">
      <c r="A2220" s="11">
        <v>41435</v>
      </c>
      <c r="B2220">
        <v>443.44784499999997</v>
      </c>
      <c r="D2220" s="11">
        <v>41435</v>
      </c>
      <c r="E2220">
        <v>445.555542</v>
      </c>
    </row>
    <row r="2221" spans="1:5" x14ac:dyDescent="0.2">
      <c r="A2221" s="11">
        <v>41436</v>
      </c>
      <c r="B2221">
        <v>438.26229899999998</v>
      </c>
      <c r="D2221" s="11">
        <v>41436</v>
      </c>
      <c r="E2221">
        <v>440.34533699999997</v>
      </c>
    </row>
    <row r="2222" spans="1:5" x14ac:dyDescent="0.2">
      <c r="A2222" s="11">
        <v>41437</v>
      </c>
      <c r="B2222">
        <v>434.36190800000003</v>
      </c>
      <c r="D2222" s="11">
        <v>41437</v>
      </c>
      <c r="E2222">
        <v>436.426422</v>
      </c>
    </row>
    <row r="2223" spans="1:5" x14ac:dyDescent="0.2">
      <c r="A2223" s="11">
        <v>41438</v>
      </c>
      <c r="B2223">
        <v>436.86251800000002</v>
      </c>
      <c r="D2223" s="11">
        <v>41438</v>
      </c>
      <c r="E2223">
        <v>438.93893400000002</v>
      </c>
    </row>
    <row r="2224" spans="1:5" x14ac:dyDescent="0.2">
      <c r="A2224" s="11">
        <v>41439</v>
      </c>
      <c r="B2224">
        <v>435.88619999999997</v>
      </c>
      <c r="D2224" s="11">
        <v>41439</v>
      </c>
      <c r="E2224">
        <v>437.95794699999999</v>
      </c>
    </row>
    <row r="2225" spans="1:5" x14ac:dyDescent="0.2">
      <c r="A2225" s="11">
        <v>41442</v>
      </c>
      <c r="B2225">
        <v>441.47027600000001</v>
      </c>
      <c r="D2225" s="11">
        <v>41442</v>
      </c>
      <c r="E2225">
        <v>443.56857300000001</v>
      </c>
    </row>
    <row r="2226" spans="1:5" x14ac:dyDescent="0.2">
      <c r="A2226" s="11">
        <v>41443</v>
      </c>
      <c r="B2226">
        <v>448.62841800000001</v>
      </c>
      <c r="D2226" s="11">
        <v>41443</v>
      </c>
      <c r="E2226">
        <v>450.76077299999997</v>
      </c>
    </row>
    <row r="2227" spans="1:5" x14ac:dyDescent="0.2">
      <c r="A2227" s="11">
        <v>41444</v>
      </c>
      <c r="B2227">
        <v>448.65832499999999</v>
      </c>
      <c r="D2227" s="11">
        <v>41444</v>
      </c>
      <c r="E2227">
        <v>450.79080199999999</v>
      </c>
    </row>
    <row r="2228" spans="1:5" x14ac:dyDescent="0.2">
      <c r="A2228" s="11">
        <v>41445</v>
      </c>
      <c r="B2228">
        <v>440.71807899999999</v>
      </c>
      <c r="D2228" s="11">
        <v>41445</v>
      </c>
      <c r="E2228">
        <v>442.81280500000003</v>
      </c>
    </row>
    <row r="2229" spans="1:5" x14ac:dyDescent="0.2">
      <c r="A2229" s="11">
        <v>41446</v>
      </c>
      <c r="B2229">
        <v>438.82019000000003</v>
      </c>
      <c r="D2229" s="11">
        <v>41446</v>
      </c>
      <c r="E2229">
        <v>440.905914</v>
      </c>
    </row>
    <row r="2230" spans="1:5" x14ac:dyDescent="0.2">
      <c r="A2230" s="11">
        <v>41449</v>
      </c>
      <c r="B2230">
        <v>433.27099600000003</v>
      </c>
      <c r="D2230" s="11">
        <v>41449</v>
      </c>
      <c r="E2230">
        <v>435.33032200000002</v>
      </c>
    </row>
    <row r="2231" spans="1:5" x14ac:dyDescent="0.2">
      <c r="A2231" s="11">
        <v>41450</v>
      </c>
      <c r="B2231">
        <v>431.48269699999997</v>
      </c>
      <c r="D2231" s="11">
        <v>41450</v>
      </c>
      <c r="E2231">
        <v>433.53353900000002</v>
      </c>
    </row>
    <row r="2232" spans="1:5" x14ac:dyDescent="0.2">
      <c r="A2232" s="11">
        <v>41451</v>
      </c>
      <c r="B2232">
        <v>435.19378699999999</v>
      </c>
      <c r="D2232" s="11">
        <v>41451</v>
      </c>
      <c r="E2232">
        <v>437.26226800000001</v>
      </c>
    </row>
    <row r="2233" spans="1:5" x14ac:dyDescent="0.2">
      <c r="A2233" s="11">
        <v>41452</v>
      </c>
      <c r="B2233">
        <v>436.8974</v>
      </c>
      <c r="D2233" s="11">
        <v>41452</v>
      </c>
      <c r="E2233">
        <v>438.97396900000001</v>
      </c>
    </row>
    <row r="2234" spans="1:5" x14ac:dyDescent="0.2">
      <c r="A2234" s="11">
        <v>41453</v>
      </c>
      <c r="B2234">
        <v>438.54122899999999</v>
      </c>
      <c r="D2234" s="11">
        <v>41453</v>
      </c>
      <c r="E2234">
        <v>440.62564099999997</v>
      </c>
    </row>
    <row r="2235" spans="1:5" x14ac:dyDescent="0.2">
      <c r="A2235" s="11">
        <v>41456</v>
      </c>
      <c r="B2235">
        <v>442.28222699999998</v>
      </c>
      <c r="D2235" s="11">
        <v>41456</v>
      </c>
      <c r="E2235">
        <v>444.38439899999997</v>
      </c>
    </row>
    <row r="2236" spans="1:5" x14ac:dyDescent="0.2">
      <c r="A2236" s="11">
        <v>41457</v>
      </c>
      <c r="B2236">
        <v>439.50762900000001</v>
      </c>
      <c r="D2236" s="11">
        <v>41457</v>
      </c>
      <c r="E2236">
        <v>441.596588</v>
      </c>
    </row>
    <row r="2237" spans="1:5" x14ac:dyDescent="0.2">
      <c r="A2237" s="11">
        <v>41458</v>
      </c>
      <c r="B2237">
        <v>441.55993699999999</v>
      </c>
      <c r="D2237" s="11">
        <v>41458</v>
      </c>
      <c r="E2237">
        <v>443.658661</v>
      </c>
    </row>
    <row r="2238" spans="1:5" x14ac:dyDescent="0.2">
      <c r="A2238" s="11">
        <v>41460</v>
      </c>
      <c r="B2238">
        <v>445.076752</v>
      </c>
      <c r="D2238" s="11">
        <v>41460</v>
      </c>
      <c r="E2238">
        <v>447.19220000000001</v>
      </c>
    </row>
    <row r="2239" spans="1:5" x14ac:dyDescent="0.2">
      <c r="A2239" s="11">
        <v>41463</v>
      </c>
      <c r="B2239">
        <v>450.85507200000001</v>
      </c>
      <c r="D2239" s="11">
        <v>41463</v>
      </c>
      <c r="E2239">
        <v>452.99798600000003</v>
      </c>
    </row>
    <row r="2240" spans="1:5" x14ac:dyDescent="0.2">
      <c r="A2240" s="11">
        <v>41464</v>
      </c>
      <c r="B2240">
        <v>450.92980999999997</v>
      </c>
      <c r="D2240" s="11">
        <v>41464</v>
      </c>
      <c r="E2240">
        <v>453.073059</v>
      </c>
    </row>
    <row r="2241" spans="1:5" x14ac:dyDescent="0.2">
      <c r="A2241" s="11">
        <v>41465</v>
      </c>
      <c r="B2241">
        <v>451.303406</v>
      </c>
      <c r="D2241" s="11">
        <v>41465</v>
      </c>
      <c r="E2241">
        <v>453.44845600000002</v>
      </c>
    </row>
    <row r="2242" spans="1:5" x14ac:dyDescent="0.2">
      <c r="A2242" s="11">
        <v>41466</v>
      </c>
      <c r="B2242">
        <v>458.401794</v>
      </c>
      <c r="D2242" s="11">
        <v>41466</v>
      </c>
      <c r="E2242">
        <v>460.58056599999998</v>
      </c>
    </row>
    <row r="2243" spans="1:5" x14ac:dyDescent="0.2">
      <c r="A2243" s="11">
        <v>41467</v>
      </c>
      <c r="B2243">
        <v>459.77664199999998</v>
      </c>
      <c r="D2243" s="11">
        <v>41467</v>
      </c>
      <c r="E2243">
        <v>461.961975</v>
      </c>
    </row>
    <row r="2244" spans="1:5" x14ac:dyDescent="0.2">
      <c r="A2244" s="11">
        <v>41470</v>
      </c>
      <c r="B2244">
        <v>460.61849999999998</v>
      </c>
      <c r="D2244" s="11">
        <v>41470</v>
      </c>
      <c r="E2244">
        <v>462.80779999999999</v>
      </c>
    </row>
    <row r="2245" spans="1:5" x14ac:dyDescent="0.2">
      <c r="A2245" s="11">
        <v>41471</v>
      </c>
      <c r="B2245">
        <v>458.08798200000001</v>
      </c>
      <c r="D2245" s="11">
        <v>41471</v>
      </c>
      <c r="E2245">
        <v>460.26525900000001</v>
      </c>
    </row>
    <row r="2246" spans="1:5" x14ac:dyDescent="0.2">
      <c r="A2246" s="11">
        <v>41472</v>
      </c>
      <c r="B2246">
        <v>457.55996699999997</v>
      </c>
      <c r="D2246" s="11">
        <v>41472</v>
      </c>
      <c r="E2246">
        <v>459.73474099999999</v>
      </c>
    </row>
    <row r="2247" spans="1:5" x14ac:dyDescent="0.2">
      <c r="A2247" s="11">
        <v>41473</v>
      </c>
      <c r="B2247">
        <v>453.63964800000002</v>
      </c>
      <c r="D2247" s="11">
        <v>41473</v>
      </c>
      <c r="E2247">
        <v>455.79580700000002</v>
      </c>
    </row>
    <row r="2248" spans="1:5" x14ac:dyDescent="0.2">
      <c r="A2248" s="11">
        <v>41474</v>
      </c>
      <c r="B2248">
        <v>446.625946</v>
      </c>
      <c r="D2248" s="11">
        <v>41474</v>
      </c>
      <c r="E2248">
        <v>448.74874899999998</v>
      </c>
    </row>
    <row r="2249" spans="1:5" x14ac:dyDescent="0.2">
      <c r="A2249" s="11">
        <v>41477</v>
      </c>
      <c r="B2249">
        <v>453.64959700000003</v>
      </c>
      <c r="D2249" s="11">
        <v>41477</v>
      </c>
      <c r="E2249">
        <v>455.80581699999999</v>
      </c>
    </row>
    <row r="2250" spans="1:5" x14ac:dyDescent="0.2">
      <c r="A2250" s="11">
        <v>41478</v>
      </c>
      <c r="B2250">
        <v>450.21249399999999</v>
      </c>
      <c r="D2250" s="11">
        <v>41478</v>
      </c>
      <c r="E2250">
        <v>452.35235599999999</v>
      </c>
    </row>
    <row r="2251" spans="1:5" x14ac:dyDescent="0.2">
      <c r="A2251" s="11">
        <v>41479</v>
      </c>
      <c r="B2251">
        <v>449.76416</v>
      </c>
      <c r="D2251" s="11">
        <v>41479</v>
      </c>
      <c r="E2251">
        <v>451.90191700000003</v>
      </c>
    </row>
    <row r="2252" spans="1:5" x14ac:dyDescent="0.2">
      <c r="A2252" s="11">
        <v>41480</v>
      </c>
      <c r="B2252">
        <v>442.192566</v>
      </c>
      <c r="D2252" s="11">
        <v>41480</v>
      </c>
      <c r="E2252">
        <v>444.29428100000001</v>
      </c>
    </row>
    <row r="2253" spans="1:5" x14ac:dyDescent="0.2">
      <c r="A2253" s="11">
        <v>41481</v>
      </c>
      <c r="B2253">
        <v>441.02194200000002</v>
      </c>
      <c r="D2253" s="11">
        <v>41481</v>
      </c>
      <c r="E2253">
        <v>443.11810300000002</v>
      </c>
    </row>
    <row r="2254" spans="1:5" x14ac:dyDescent="0.2">
      <c r="A2254" s="11">
        <v>41484</v>
      </c>
      <c r="B2254">
        <v>439.48770100000002</v>
      </c>
      <c r="D2254" s="11">
        <v>41484</v>
      </c>
      <c r="E2254">
        <v>441.57656900000001</v>
      </c>
    </row>
    <row r="2255" spans="1:5" x14ac:dyDescent="0.2">
      <c r="A2255" s="11">
        <v>41485</v>
      </c>
      <c r="B2255">
        <v>443.796539</v>
      </c>
      <c r="D2255" s="11">
        <v>41485</v>
      </c>
      <c r="E2255">
        <v>445.905914</v>
      </c>
    </row>
    <row r="2256" spans="1:5" x14ac:dyDescent="0.2">
      <c r="A2256" s="11">
        <v>41486</v>
      </c>
      <c r="B2256">
        <v>442.217468</v>
      </c>
      <c r="D2256" s="11">
        <v>41486</v>
      </c>
      <c r="E2256">
        <v>444.31930499999999</v>
      </c>
    </row>
    <row r="2257" spans="1:5" x14ac:dyDescent="0.2">
      <c r="A2257" s="11">
        <v>41487</v>
      </c>
      <c r="B2257">
        <v>450.42172199999999</v>
      </c>
      <c r="D2257" s="11">
        <v>41487</v>
      </c>
      <c r="E2257">
        <v>452.56256100000002</v>
      </c>
    </row>
    <row r="2258" spans="1:5" x14ac:dyDescent="0.2">
      <c r="A2258" s="11">
        <v>41488</v>
      </c>
      <c r="B2258">
        <v>451.59231599999998</v>
      </c>
      <c r="D2258" s="11">
        <v>41488</v>
      </c>
      <c r="E2258">
        <v>453.73873900000001</v>
      </c>
    </row>
    <row r="2259" spans="1:5" x14ac:dyDescent="0.2">
      <c r="A2259" s="11">
        <v>41491</v>
      </c>
      <c r="B2259">
        <v>450.81024200000002</v>
      </c>
      <c r="D2259" s="11">
        <v>41491</v>
      </c>
      <c r="E2259">
        <v>452.95294200000001</v>
      </c>
    </row>
    <row r="2260" spans="1:5" x14ac:dyDescent="0.2">
      <c r="A2260" s="11">
        <v>41492</v>
      </c>
      <c r="B2260">
        <v>446.61099200000001</v>
      </c>
      <c r="D2260" s="11">
        <v>41492</v>
      </c>
      <c r="E2260">
        <v>448.73373400000003</v>
      </c>
    </row>
    <row r="2261" spans="1:5" x14ac:dyDescent="0.2">
      <c r="A2261" s="11">
        <v>41493</v>
      </c>
      <c r="B2261">
        <v>443.66204800000003</v>
      </c>
      <c r="D2261" s="11">
        <v>41493</v>
      </c>
      <c r="E2261">
        <v>445.770782</v>
      </c>
    </row>
    <row r="2262" spans="1:5" x14ac:dyDescent="0.2">
      <c r="A2262" s="11">
        <v>41494</v>
      </c>
      <c r="B2262">
        <v>444.66329999999999</v>
      </c>
      <c r="D2262" s="11">
        <v>41494</v>
      </c>
      <c r="E2262">
        <v>446.77676400000001</v>
      </c>
    </row>
    <row r="2263" spans="1:5" x14ac:dyDescent="0.2">
      <c r="A2263" s="11">
        <v>41495</v>
      </c>
      <c r="B2263">
        <v>443.54248000000001</v>
      </c>
      <c r="D2263" s="11">
        <v>41495</v>
      </c>
      <c r="E2263">
        <v>445.650665</v>
      </c>
    </row>
    <row r="2264" spans="1:5" x14ac:dyDescent="0.2">
      <c r="A2264" s="11">
        <v>41498</v>
      </c>
      <c r="B2264">
        <v>441.101654</v>
      </c>
      <c r="D2264" s="11">
        <v>41498</v>
      </c>
      <c r="E2264">
        <v>443.19821200000001</v>
      </c>
    </row>
    <row r="2265" spans="1:5" x14ac:dyDescent="0.2">
      <c r="A2265" s="11">
        <v>41499</v>
      </c>
      <c r="B2265">
        <v>438.97958399999999</v>
      </c>
      <c r="D2265" s="11">
        <v>41499</v>
      </c>
      <c r="E2265">
        <v>441.06607100000002</v>
      </c>
    </row>
    <row r="2266" spans="1:5" x14ac:dyDescent="0.2">
      <c r="A2266" s="11">
        <v>41500</v>
      </c>
      <c r="B2266">
        <v>433.28094499999997</v>
      </c>
      <c r="D2266" s="11">
        <v>41500</v>
      </c>
      <c r="E2266">
        <v>435.34033199999999</v>
      </c>
    </row>
    <row r="2267" spans="1:5" x14ac:dyDescent="0.2">
      <c r="A2267" s="11">
        <v>41501</v>
      </c>
      <c r="B2267">
        <v>428.22491500000001</v>
      </c>
      <c r="D2267" s="11">
        <v>41501</v>
      </c>
      <c r="E2267">
        <v>430.26025399999997</v>
      </c>
    </row>
    <row r="2268" spans="1:5" x14ac:dyDescent="0.2">
      <c r="A2268" s="11">
        <v>41502</v>
      </c>
      <c r="B2268">
        <v>426.85504200000003</v>
      </c>
      <c r="D2268" s="11">
        <v>41502</v>
      </c>
      <c r="E2268">
        <v>428.88388099999997</v>
      </c>
    </row>
    <row r="2269" spans="1:5" x14ac:dyDescent="0.2">
      <c r="A2269" s="11">
        <v>41505</v>
      </c>
      <c r="B2269">
        <v>431.20871</v>
      </c>
      <c r="D2269" s="11">
        <v>41505</v>
      </c>
      <c r="E2269">
        <v>433.25826999999998</v>
      </c>
    </row>
    <row r="2270" spans="1:5" x14ac:dyDescent="0.2">
      <c r="A2270" s="11">
        <v>41506</v>
      </c>
      <c r="B2270">
        <v>431.09414700000002</v>
      </c>
      <c r="D2270" s="11">
        <v>41506</v>
      </c>
      <c r="E2270">
        <v>433.14315800000003</v>
      </c>
    </row>
    <row r="2271" spans="1:5" x14ac:dyDescent="0.2">
      <c r="A2271" s="11">
        <v>41507</v>
      </c>
      <c r="B2271">
        <v>433.04183999999998</v>
      </c>
      <c r="D2271" s="11">
        <v>41507</v>
      </c>
      <c r="E2271">
        <v>435.100098</v>
      </c>
    </row>
    <row r="2272" spans="1:5" x14ac:dyDescent="0.2">
      <c r="A2272" s="11">
        <v>41508</v>
      </c>
      <c r="B2272">
        <v>435.22366299999999</v>
      </c>
      <c r="D2272" s="11">
        <v>41508</v>
      </c>
      <c r="E2272">
        <v>437.29229700000002</v>
      </c>
    </row>
    <row r="2273" spans="1:5" x14ac:dyDescent="0.2">
      <c r="A2273" s="11">
        <v>41509</v>
      </c>
      <c r="B2273">
        <v>433.48022500000002</v>
      </c>
      <c r="D2273" s="11">
        <v>41509</v>
      </c>
      <c r="E2273">
        <v>435.540527</v>
      </c>
    </row>
    <row r="2274" spans="1:5" x14ac:dyDescent="0.2">
      <c r="A2274" s="11">
        <v>41512</v>
      </c>
      <c r="B2274">
        <v>431.57733200000001</v>
      </c>
      <c r="D2274" s="11">
        <v>41512</v>
      </c>
      <c r="E2274">
        <v>433.62863199999998</v>
      </c>
    </row>
    <row r="2275" spans="1:5" x14ac:dyDescent="0.2">
      <c r="A2275" s="11">
        <v>41513</v>
      </c>
      <c r="B2275">
        <v>423.48767099999998</v>
      </c>
      <c r="D2275" s="11">
        <v>41513</v>
      </c>
      <c r="E2275">
        <v>425.50048800000002</v>
      </c>
    </row>
    <row r="2276" spans="1:5" x14ac:dyDescent="0.2">
      <c r="A2276" s="11">
        <v>41514</v>
      </c>
      <c r="B2276">
        <v>422.69064300000002</v>
      </c>
      <c r="D2276" s="11">
        <v>41514</v>
      </c>
      <c r="E2276">
        <v>424.69970699999999</v>
      </c>
    </row>
    <row r="2277" spans="1:5" x14ac:dyDescent="0.2">
      <c r="A2277" s="11">
        <v>41515</v>
      </c>
      <c r="B2277">
        <v>426.11779799999999</v>
      </c>
      <c r="D2277" s="11">
        <v>41515</v>
      </c>
      <c r="E2277">
        <v>428.14315800000003</v>
      </c>
    </row>
    <row r="2278" spans="1:5" x14ac:dyDescent="0.2">
      <c r="A2278" s="11">
        <v>41516</v>
      </c>
      <c r="B2278">
        <v>421.86874399999999</v>
      </c>
      <c r="D2278" s="11">
        <v>41516</v>
      </c>
      <c r="E2278">
        <v>423.87387100000001</v>
      </c>
    </row>
    <row r="2279" spans="1:5" x14ac:dyDescent="0.2">
      <c r="A2279" s="11">
        <v>41520</v>
      </c>
      <c r="B2279">
        <v>428.58355699999998</v>
      </c>
      <c r="D2279" s="11">
        <v>41520</v>
      </c>
      <c r="E2279">
        <v>430.62060500000001</v>
      </c>
    </row>
    <row r="2280" spans="1:5" x14ac:dyDescent="0.2">
      <c r="A2280" s="11">
        <v>41521</v>
      </c>
      <c r="B2280">
        <v>434.18756100000002</v>
      </c>
      <c r="D2280" s="11">
        <v>41521</v>
      </c>
      <c r="E2280">
        <v>436.25125100000002</v>
      </c>
    </row>
    <row r="2281" spans="1:5" x14ac:dyDescent="0.2">
      <c r="A2281" s="11">
        <v>41522</v>
      </c>
      <c r="B2281">
        <v>438.13775600000002</v>
      </c>
      <c r="D2281" s="11">
        <v>41522</v>
      </c>
      <c r="E2281">
        <v>440.220215</v>
      </c>
    </row>
    <row r="2282" spans="1:5" x14ac:dyDescent="0.2">
      <c r="A2282" s="11">
        <v>41523</v>
      </c>
      <c r="B2282">
        <v>438.14770499999997</v>
      </c>
      <c r="D2282" s="11">
        <v>41523</v>
      </c>
      <c r="E2282">
        <v>440.23022500000002</v>
      </c>
    </row>
    <row r="2283" spans="1:5" x14ac:dyDescent="0.2">
      <c r="A2283" s="11">
        <v>41526</v>
      </c>
      <c r="B2283">
        <v>442.36691300000001</v>
      </c>
      <c r="D2283" s="11">
        <v>41526</v>
      </c>
      <c r="E2283">
        <v>444.46948200000003</v>
      </c>
    </row>
    <row r="2284" spans="1:5" x14ac:dyDescent="0.2">
      <c r="A2284" s="11">
        <v>41527</v>
      </c>
      <c r="B2284">
        <v>442.67575099999999</v>
      </c>
      <c r="D2284" s="11">
        <v>41527</v>
      </c>
      <c r="E2284">
        <v>444.779785</v>
      </c>
    </row>
    <row r="2285" spans="1:5" x14ac:dyDescent="0.2">
      <c r="A2285" s="11">
        <v>41528</v>
      </c>
      <c r="B2285">
        <v>446.42169200000001</v>
      </c>
      <c r="D2285" s="11">
        <v>41528</v>
      </c>
      <c r="E2285">
        <v>448.54354899999998</v>
      </c>
    </row>
    <row r="2286" spans="1:5" x14ac:dyDescent="0.2">
      <c r="A2286" s="11">
        <v>41529</v>
      </c>
      <c r="B2286">
        <v>444.862549</v>
      </c>
      <c r="D2286" s="11">
        <v>41529</v>
      </c>
      <c r="E2286">
        <v>446.97699</v>
      </c>
    </row>
    <row r="2287" spans="1:5" x14ac:dyDescent="0.2">
      <c r="A2287" s="11">
        <v>41530</v>
      </c>
      <c r="B2287">
        <v>442.875</v>
      </c>
      <c r="D2287" s="11">
        <v>41530</v>
      </c>
      <c r="E2287">
        <v>444.97998000000001</v>
      </c>
    </row>
    <row r="2288" spans="1:5" x14ac:dyDescent="0.2">
      <c r="A2288" s="11">
        <v>41533</v>
      </c>
      <c r="B2288">
        <v>442.222443</v>
      </c>
      <c r="D2288" s="11">
        <v>41533</v>
      </c>
      <c r="E2288">
        <v>444.32431000000003</v>
      </c>
    </row>
    <row r="2289" spans="1:5" x14ac:dyDescent="0.2">
      <c r="A2289" s="11">
        <v>41534</v>
      </c>
      <c r="B2289">
        <v>441.40051299999999</v>
      </c>
      <c r="D2289" s="11">
        <v>41534</v>
      </c>
      <c r="E2289">
        <v>443.49850500000002</v>
      </c>
    </row>
    <row r="2290" spans="1:5" x14ac:dyDescent="0.2">
      <c r="A2290" s="11">
        <v>41535</v>
      </c>
      <c r="B2290">
        <v>449.973389</v>
      </c>
      <c r="D2290" s="11">
        <v>41535</v>
      </c>
      <c r="E2290">
        <v>452.112122</v>
      </c>
    </row>
    <row r="2291" spans="1:5" x14ac:dyDescent="0.2">
      <c r="A2291" s="11">
        <v>41536</v>
      </c>
      <c r="B2291">
        <v>447.51760899999999</v>
      </c>
      <c r="D2291" s="11">
        <v>41536</v>
      </c>
      <c r="E2291">
        <v>449.64465300000001</v>
      </c>
    </row>
    <row r="2292" spans="1:5" x14ac:dyDescent="0.2">
      <c r="A2292" s="11">
        <v>41537</v>
      </c>
      <c r="B2292">
        <v>449.86877399999997</v>
      </c>
      <c r="D2292" s="11">
        <v>41537</v>
      </c>
      <c r="E2292">
        <v>452.00701900000001</v>
      </c>
    </row>
    <row r="2293" spans="1:5" x14ac:dyDescent="0.2">
      <c r="A2293" s="11">
        <v>41540</v>
      </c>
      <c r="B2293">
        <v>441.59478799999999</v>
      </c>
      <c r="D2293" s="11">
        <v>41540</v>
      </c>
      <c r="E2293">
        <v>443.69369499999999</v>
      </c>
    </row>
    <row r="2294" spans="1:5" x14ac:dyDescent="0.2">
      <c r="A2294" s="11">
        <v>41541</v>
      </c>
      <c r="B2294">
        <v>441.76416</v>
      </c>
      <c r="D2294" s="11">
        <v>41541</v>
      </c>
      <c r="E2294">
        <v>443.86386099999999</v>
      </c>
    </row>
    <row r="2295" spans="1:5" x14ac:dyDescent="0.2">
      <c r="A2295" s="11">
        <v>41542</v>
      </c>
      <c r="B2295">
        <v>436.97711199999998</v>
      </c>
      <c r="D2295" s="11">
        <v>41542</v>
      </c>
      <c r="E2295">
        <v>439.05404700000003</v>
      </c>
    </row>
    <row r="2296" spans="1:5" x14ac:dyDescent="0.2">
      <c r="A2296" s="11">
        <v>41543</v>
      </c>
      <c r="B2296">
        <v>437.44534299999998</v>
      </c>
      <c r="D2296" s="11">
        <v>41543</v>
      </c>
      <c r="E2296">
        <v>439.52453600000001</v>
      </c>
    </row>
    <row r="2297" spans="1:5" x14ac:dyDescent="0.2">
      <c r="A2297" s="11">
        <v>41544</v>
      </c>
      <c r="B2297">
        <v>436.55868500000003</v>
      </c>
      <c r="D2297" s="11">
        <v>41544</v>
      </c>
      <c r="E2297">
        <v>438.63363600000002</v>
      </c>
    </row>
    <row r="2298" spans="1:5" x14ac:dyDescent="0.2">
      <c r="A2298" s="11">
        <v>41547</v>
      </c>
      <c r="B2298">
        <v>436.31957999999997</v>
      </c>
      <c r="D2298" s="11">
        <v>41547</v>
      </c>
      <c r="E2298">
        <v>438.39340199999998</v>
      </c>
    </row>
    <row r="2299" spans="1:5" x14ac:dyDescent="0.2">
      <c r="A2299" s="11">
        <v>41548</v>
      </c>
      <c r="B2299">
        <v>441.84387199999998</v>
      </c>
      <c r="D2299" s="11">
        <v>41548</v>
      </c>
      <c r="E2299">
        <v>443.943939</v>
      </c>
    </row>
    <row r="2300" spans="1:5" x14ac:dyDescent="0.2">
      <c r="A2300" s="11">
        <v>41549</v>
      </c>
      <c r="B2300">
        <v>442.33700599999997</v>
      </c>
      <c r="D2300" s="11">
        <v>41549</v>
      </c>
      <c r="E2300">
        <v>444.43945300000001</v>
      </c>
    </row>
    <row r="2301" spans="1:5" x14ac:dyDescent="0.2">
      <c r="A2301" s="11">
        <v>41550</v>
      </c>
      <c r="B2301">
        <v>436.40924100000001</v>
      </c>
      <c r="D2301" s="11">
        <v>41550</v>
      </c>
      <c r="E2301">
        <v>438.48349000000002</v>
      </c>
    </row>
    <row r="2302" spans="1:5" x14ac:dyDescent="0.2">
      <c r="A2302" s="11">
        <v>41551</v>
      </c>
      <c r="B2302">
        <v>434.54620399999999</v>
      </c>
      <c r="D2302" s="11">
        <v>41551</v>
      </c>
      <c r="E2302">
        <v>436.611603</v>
      </c>
    </row>
    <row r="2303" spans="1:5" x14ac:dyDescent="0.2">
      <c r="A2303" s="11">
        <v>41554</v>
      </c>
      <c r="B2303">
        <v>431.25357100000002</v>
      </c>
      <c r="D2303" s="11">
        <v>41554</v>
      </c>
      <c r="E2303">
        <v>433.303314</v>
      </c>
    </row>
    <row r="2304" spans="1:5" x14ac:dyDescent="0.2">
      <c r="A2304" s="11">
        <v>41555</v>
      </c>
      <c r="B2304">
        <v>425.24108899999999</v>
      </c>
      <c r="D2304" s="11">
        <v>41555</v>
      </c>
      <c r="E2304">
        <v>427.26226800000001</v>
      </c>
    </row>
    <row r="2305" spans="1:5" x14ac:dyDescent="0.2">
      <c r="A2305" s="11">
        <v>41556</v>
      </c>
      <c r="B2305">
        <v>426.33200099999999</v>
      </c>
      <c r="D2305" s="11">
        <v>41556</v>
      </c>
      <c r="E2305">
        <v>428.35836799999998</v>
      </c>
    </row>
    <row r="2306" spans="1:5" x14ac:dyDescent="0.2">
      <c r="A2306" s="11">
        <v>41557</v>
      </c>
      <c r="B2306">
        <v>432.49890099999999</v>
      </c>
      <c r="D2306" s="11">
        <v>41557</v>
      </c>
      <c r="E2306">
        <v>434.55456500000003</v>
      </c>
    </row>
    <row r="2307" spans="1:5" x14ac:dyDescent="0.2">
      <c r="A2307" s="11">
        <v>41558</v>
      </c>
      <c r="B2307">
        <v>434.36688199999998</v>
      </c>
      <c r="D2307" s="11">
        <v>41558</v>
      </c>
      <c r="E2307">
        <v>436.43142699999999</v>
      </c>
    </row>
    <row r="2308" spans="1:5" x14ac:dyDescent="0.2">
      <c r="A2308" s="11">
        <v>41561</v>
      </c>
      <c r="B2308">
        <v>436.41918900000002</v>
      </c>
      <c r="D2308" s="11">
        <v>41561</v>
      </c>
      <c r="E2308">
        <v>438.49349999999998</v>
      </c>
    </row>
    <row r="2309" spans="1:5" x14ac:dyDescent="0.2">
      <c r="A2309" s="11">
        <v>41562</v>
      </c>
      <c r="B2309">
        <v>439.35818499999999</v>
      </c>
      <c r="D2309" s="11">
        <v>41562</v>
      </c>
      <c r="E2309">
        <v>441.44644199999999</v>
      </c>
    </row>
    <row r="2310" spans="1:5" x14ac:dyDescent="0.2">
      <c r="A2310" s="11">
        <v>41563</v>
      </c>
      <c r="B2310">
        <v>447.338257</v>
      </c>
      <c r="D2310" s="11">
        <v>41563</v>
      </c>
      <c r="E2310">
        <v>449.46447799999999</v>
      </c>
    </row>
    <row r="2311" spans="1:5" x14ac:dyDescent="0.2">
      <c r="A2311" s="11">
        <v>41564</v>
      </c>
      <c r="B2311">
        <v>442.73550399999999</v>
      </c>
      <c r="D2311" s="11">
        <v>41564</v>
      </c>
      <c r="E2311">
        <v>444.83984400000003</v>
      </c>
    </row>
    <row r="2312" spans="1:5" x14ac:dyDescent="0.2">
      <c r="A2312" s="11">
        <v>41565</v>
      </c>
      <c r="B2312">
        <v>503.81655899999998</v>
      </c>
      <c r="D2312" s="11">
        <v>41565</v>
      </c>
      <c r="E2312">
        <v>506.21121199999999</v>
      </c>
    </row>
    <row r="2313" spans="1:5" x14ac:dyDescent="0.2">
      <c r="A2313" s="11">
        <v>41568</v>
      </c>
      <c r="B2313">
        <v>499.776703</v>
      </c>
      <c r="D2313" s="11">
        <v>41568</v>
      </c>
      <c r="E2313">
        <v>502.15216099999998</v>
      </c>
    </row>
    <row r="2314" spans="1:5" x14ac:dyDescent="0.2">
      <c r="A2314" s="11">
        <v>41569</v>
      </c>
      <c r="B2314">
        <v>501.61981200000002</v>
      </c>
      <c r="D2314" s="11">
        <v>41569</v>
      </c>
      <c r="E2314">
        <v>504.00399800000002</v>
      </c>
    </row>
    <row r="2315" spans="1:5" x14ac:dyDescent="0.2">
      <c r="A2315" s="11">
        <v>41570</v>
      </c>
      <c r="B2315">
        <v>513.77923599999997</v>
      </c>
      <c r="D2315" s="11">
        <v>41570</v>
      </c>
      <c r="E2315">
        <v>516.22119099999998</v>
      </c>
    </row>
    <row r="2316" spans="1:5" x14ac:dyDescent="0.2">
      <c r="A2316" s="11">
        <v>41571</v>
      </c>
      <c r="B2316">
        <v>510.86016799999999</v>
      </c>
      <c r="D2316" s="11">
        <v>41571</v>
      </c>
      <c r="E2316">
        <v>513.28826900000001</v>
      </c>
    </row>
    <row r="2317" spans="1:5" x14ac:dyDescent="0.2">
      <c r="A2317" s="11">
        <v>41572</v>
      </c>
      <c r="B2317">
        <v>505.704498</v>
      </c>
      <c r="D2317" s="11">
        <v>41572</v>
      </c>
      <c r="E2317">
        <v>508.108093</v>
      </c>
    </row>
    <row r="2318" spans="1:5" x14ac:dyDescent="0.2">
      <c r="A2318" s="11">
        <v>41575</v>
      </c>
      <c r="B2318">
        <v>505.60485799999998</v>
      </c>
      <c r="D2318" s="11">
        <v>41575</v>
      </c>
      <c r="E2318">
        <v>508.00799599999999</v>
      </c>
    </row>
    <row r="2319" spans="1:5" x14ac:dyDescent="0.2">
      <c r="A2319" s="11">
        <v>41576</v>
      </c>
      <c r="B2319">
        <v>516.18518100000006</v>
      </c>
      <c r="D2319" s="11">
        <v>41576</v>
      </c>
      <c r="E2319">
        <v>518.63861099999997</v>
      </c>
    </row>
    <row r="2320" spans="1:5" x14ac:dyDescent="0.2">
      <c r="A2320" s="11">
        <v>41577</v>
      </c>
      <c r="B2320">
        <v>513.28607199999999</v>
      </c>
      <c r="D2320" s="11">
        <v>41577</v>
      </c>
      <c r="E2320">
        <v>515.72570800000005</v>
      </c>
    </row>
    <row r="2321" spans="1:5" x14ac:dyDescent="0.2">
      <c r="A2321" s="11">
        <v>41578</v>
      </c>
      <c r="B2321">
        <v>513.36578399999996</v>
      </c>
      <c r="D2321" s="11">
        <v>41578</v>
      </c>
      <c r="E2321">
        <v>515.80578600000001</v>
      </c>
    </row>
    <row r="2322" spans="1:5" x14ac:dyDescent="0.2">
      <c r="A2322" s="11">
        <v>41579</v>
      </c>
      <c r="B2322">
        <v>511.60238600000002</v>
      </c>
      <c r="D2322" s="11">
        <v>41579</v>
      </c>
      <c r="E2322">
        <v>514.03405799999996</v>
      </c>
    </row>
    <row r="2323" spans="1:5" x14ac:dyDescent="0.2">
      <c r="A2323" s="11">
        <v>41582</v>
      </c>
      <c r="B2323">
        <v>511.13913000000002</v>
      </c>
      <c r="D2323" s="11">
        <v>41582</v>
      </c>
      <c r="E2323">
        <v>513.56854199999998</v>
      </c>
    </row>
    <row r="2324" spans="1:5" x14ac:dyDescent="0.2">
      <c r="A2324" s="11">
        <v>41583</v>
      </c>
      <c r="B2324">
        <v>508.85269199999999</v>
      </c>
      <c r="D2324" s="11">
        <v>41583</v>
      </c>
      <c r="E2324">
        <v>511.27127100000001</v>
      </c>
    </row>
    <row r="2325" spans="1:5" x14ac:dyDescent="0.2">
      <c r="A2325" s="11">
        <v>41584</v>
      </c>
      <c r="B2325">
        <v>509.46539300000001</v>
      </c>
      <c r="D2325" s="11">
        <v>41584</v>
      </c>
      <c r="E2325">
        <v>511.88690200000002</v>
      </c>
    </row>
    <row r="2326" spans="1:5" x14ac:dyDescent="0.2">
      <c r="A2326" s="11">
        <v>41585</v>
      </c>
      <c r="B2326">
        <v>502.09301799999997</v>
      </c>
      <c r="D2326" s="11">
        <v>41585</v>
      </c>
      <c r="E2326">
        <v>504.47949199999999</v>
      </c>
    </row>
    <row r="2327" spans="1:5" x14ac:dyDescent="0.2">
      <c r="A2327" s="11">
        <v>41586</v>
      </c>
      <c r="B2327">
        <v>506.11795000000001</v>
      </c>
      <c r="D2327" s="11">
        <v>41586</v>
      </c>
      <c r="E2327">
        <v>508.523529</v>
      </c>
    </row>
    <row r="2328" spans="1:5" x14ac:dyDescent="0.2">
      <c r="A2328" s="11">
        <v>41589</v>
      </c>
      <c r="B2328">
        <v>503.40811200000002</v>
      </c>
      <c r="D2328" s="11">
        <v>41589</v>
      </c>
      <c r="E2328">
        <v>505.80081200000001</v>
      </c>
    </row>
    <row r="2329" spans="1:5" x14ac:dyDescent="0.2">
      <c r="A2329" s="11">
        <v>41590</v>
      </c>
      <c r="B2329">
        <v>504.00088499999998</v>
      </c>
      <c r="D2329" s="11">
        <v>41590</v>
      </c>
      <c r="E2329">
        <v>506.39639299999999</v>
      </c>
    </row>
    <row r="2330" spans="1:5" x14ac:dyDescent="0.2">
      <c r="A2330" s="11">
        <v>41591</v>
      </c>
      <c r="B2330">
        <v>514.30725099999995</v>
      </c>
      <c r="D2330" s="11">
        <v>41591</v>
      </c>
      <c r="E2330">
        <v>516.75176999999996</v>
      </c>
    </row>
    <row r="2331" spans="1:5" x14ac:dyDescent="0.2">
      <c r="A2331" s="11">
        <v>41592</v>
      </c>
      <c r="B2331">
        <v>515.68206799999996</v>
      </c>
      <c r="D2331" s="11">
        <v>41592</v>
      </c>
      <c r="E2331">
        <v>518.13311799999997</v>
      </c>
    </row>
    <row r="2332" spans="1:5" x14ac:dyDescent="0.2">
      <c r="A2332" s="11">
        <v>41593</v>
      </c>
      <c r="B2332">
        <v>514.85022000000004</v>
      </c>
      <c r="D2332" s="11">
        <v>41593</v>
      </c>
      <c r="E2332">
        <v>517.29730199999995</v>
      </c>
    </row>
    <row r="2333" spans="1:5" x14ac:dyDescent="0.2">
      <c r="A2333" s="11">
        <v>41596</v>
      </c>
      <c r="B2333">
        <v>513.84893799999998</v>
      </c>
      <c r="D2333" s="11">
        <v>41596</v>
      </c>
      <c r="E2333">
        <v>516.29132100000004</v>
      </c>
    </row>
    <row r="2334" spans="1:5" x14ac:dyDescent="0.2">
      <c r="A2334" s="11">
        <v>41597</v>
      </c>
      <c r="B2334">
        <v>510.68582199999997</v>
      </c>
      <c r="D2334" s="11">
        <v>41597</v>
      </c>
      <c r="E2334">
        <v>513.11309800000004</v>
      </c>
    </row>
    <row r="2335" spans="1:5" x14ac:dyDescent="0.2">
      <c r="A2335" s="11">
        <v>41598</v>
      </c>
      <c r="B2335">
        <v>509.246216</v>
      </c>
      <c r="D2335" s="11">
        <v>41598</v>
      </c>
      <c r="E2335">
        <v>511.66665599999999</v>
      </c>
    </row>
    <row r="2336" spans="1:5" x14ac:dyDescent="0.2">
      <c r="A2336" s="11">
        <v>41599</v>
      </c>
      <c r="B2336">
        <v>515.10424799999998</v>
      </c>
      <c r="D2336" s="11">
        <v>41599</v>
      </c>
      <c r="E2336">
        <v>517.55255099999999</v>
      </c>
    </row>
    <row r="2337" spans="1:5" x14ac:dyDescent="0.2">
      <c r="A2337" s="11">
        <v>41600</v>
      </c>
      <c r="B2337">
        <v>514.01831100000004</v>
      </c>
      <c r="D2337" s="11">
        <v>41600</v>
      </c>
      <c r="E2337">
        <v>516.46148700000003</v>
      </c>
    </row>
    <row r="2338" spans="1:5" x14ac:dyDescent="0.2">
      <c r="A2338" s="11">
        <v>41603</v>
      </c>
      <c r="B2338">
        <v>521.01214600000003</v>
      </c>
      <c r="D2338" s="11">
        <v>41603</v>
      </c>
      <c r="E2338">
        <v>523.48846400000002</v>
      </c>
    </row>
    <row r="2339" spans="1:5" x14ac:dyDescent="0.2">
      <c r="A2339" s="11">
        <v>41604</v>
      </c>
      <c r="B2339">
        <v>527.22882100000004</v>
      </c>
      <c r="D2339" s="11">
        <v>41604</v>
      </c>
      <c r="E2339">
        <v>529.73474099999999</v>
      </c>
    </row>
    <row r="2340" spans="1:5" x14ac:dyDescent="0.2">
      <c r="A2340" s="11">
        <v>41605</v>
      </c>
      <c r="B2340">
        <v>529.57006799999999</v>
      </c>
      <c r="D2340" s="11">
        <v>41605</v>
      </c>
      <c r="E2340">
        <v>532.08709699999997</v>
      </c>
    </row>
    <row r="2341" spans="1:5" x14ac:dyDescent="0.2">
      <c r="A2341" s="11">
        <v>41607</v>
      </c>
      <c r="B2341">
        <v>527.81658900000002</v>
      </c>
      <c r="D2341" s="11">
        <v>41607</v>
      </c>
      <c r="E2341">
        <v>530.32531700000004</v>
      </c>
    </row>
    <row r="2342" spans="1:5" x14ac:dyDescent="0.2">
      <c r="A2342" s="11">
        <v>41610</v>
      </c>
      <c r="B2342">
        <v>525.27117899999996</v>
      </c>
      <c r="D2342" s="11">
        <v>41610</v>
      </c>
      <c r="E2342">
        <v>527.76776099999995</v>
      </c>
    </row>
    <row r="2343" spans="1:5" x14ac:dyDescent="0.2">
      <c r="A2343" s="11">
        <v>41611</v>
      </c>
      <c r="B2343">
        <v>524.66345200000001</v>
      </c>
      <c r="D2343" s="11">
        <v>41611</v>
      </c>
      <c r="E2343">
        <v>527.15716599999996</v>
      </c>
    </row>
    <row r="2344" spans="1:5" x14ac:dyDescent="0.2">
      <c r="A2344" s="11">
        <v>41612</v>
      </c>
      <c r="B2344">
        <v>527.11425799999995</v>
      </c>
      <c r="D2344" s="11">
        <v>41612</v>
      </c>
      <c r="E2344">
        <v>529.61962900000003</v>
      </c>
    </row>
    <row r="2345" spans="1:5" x14ac:dyDescent="0.2">
      <c r="A2345" s="11">
        <v>41613</v>
      </c>
      <c r="B2345">
        <v>526.69580099999996</v>
      </c>
      <c r="D2345" s="11">
        <v>41613</v>
      </c>
      <c r="E2345">
        <v>529.19921899999997</v>
      </c>
    </row>
    <row r="2346" spans="1:5" x14ac:dyDescent="0.2">
      <c r="A2346" s="11">
        <v>41614</v>
      </c>
      <c r="B2346">
        <v>532.93743900000004</v>
      </c>
      <c r="D2346" s="11">
        <v>41614</v>
      </c>
      <c r="E2346">
        <v>535.47045900000001</v>
      </c>
    </row>
    <row r="2347" spans="1:5" x14ac:dyDescent="0.2">
      <c r="A2347" s="11">
        <v>41617</v>
      </c>
      <c r="B2347">
        <v>537.057007</v>
      </c>
      <c r="D2347" s="11">
        <v>41617</v>
      </c>
      <c r="E2347">
        <v>539.60961899999995</v>
      </c>
    </row>
    <row r="2348" spans="1:5" x14ac:dyDescent="0.2">
      <c r="A2348" s="11">
        <v>41618</v>
      </c>
      <c r="B2348">
        <v>540.30480999999997</v>
      </c>
      <c r="D2348" s="11">
        <v>41618</v>
      </c>
      <c r="E2348">
        <v>542.87286400000005</v>
      </c>
    </row>
    <row r="2349" spans="1:5" x14ac:dyDescent="0.2">
      <c r="A2349" s="11">
        <v>41619</v>
      </c>
      <c r="B2349">
        <v>536.63354500000003</v>
      </c>
      <c r="D2349" s="11">
        <v>41619</v>
      </c>
      <c r="E2349">
        <v>539.18420400000002</v>
      </c>
    </row>
    <row r="2350" spans="1:5" x14ac:dyDescent="0.2">
      <c r="A2350" s="11">
        <v>41620</v>
      </c>
      <c r="B2350">
        <v>532.98223900000005</v>
      </c>
      <c r="D2350" s="11">
        <v>41620</v>
      </c>
      <c r="E2350">
        <v>535.51550299999997</v>
      </c>
    </row>
    <row r="2351" spans="1:5" x14ac:dyDescent="0.2">
      <c r="A2351" s="11">
        <v>41621</v>
      </c>
      <c r="B2351">
        <v>528.41436799999997</v>
      </c>
      <c r="D2351" s="11">
        <v>41621</v>
      </c>
      <c r="E2351">
        <v>530.92590299999995</v>
      </c>
    </row>
    <row r="2352" spans="1:5" x14ac:dyDescent="0.2">
      <c r="A2352" s="11">
        <v>41624</v>
      </c>
      <c r="B2352">
        <v>534.48663299999998</v>
      </c>
      <c r="D2352" s="11">
        <v>41624</v>
      </c>
      <c r="E2352">
        <v>537.02703899999995</v>
      </c>
    </row>
    <row r="2353" spans="1:6" x14ac:dyDescent="0.2">
      <c r="A2353" s="11">
        <v>41625</v>
      </c>
      <c r="B2353">
        <v>532.93243399999994</v>
      </c>
      <c r="D2353" s="11">
        <v>41625</v>
      </c>
      <c r="E2353">
        <v>535.46545400000002</v>
      </c>
    </row>
    <row r="2354" spans="1:6" x14ac:dyDescent="0.2">
      <c r="A2354" s="11">
        <v>41626</v>
      </c>
      <c r="B2354">
        <v>540.34960899999999</v>
      </c>
      <c r="D2354" s="11">
        <v>41626</v>
      </c>
      <c r="E2354">
        <v>542.91790800000001</v>
      </c>
    </row>
    <row r="2355" spans="1:6" x14ac:dyDescent="0.2">
      <c r="A2355" s="11">
        <v>41627</v>
      </c>
      <c r="B2355">
        <v>541.081909</v>
      </c>
      <c r="D2355" s="11">
        <v>41627</v>
      </c>
      <c r="E2355">
        <v>543.65362500000003</v>
      </c>
    </row>
    <row r="2356" spans="1:6" x14ac:dyDescent="0.2">
      <c r="A2356" s="11">
        <v>41628</v>
      </c>
      <c r="B2356">
        <v>548.25500499999998</v>
      </c>
      <c r="D2356" s="11">
        <v>41628</v>
      </c>
      <c r="E2356">
        <v>550.86084000000005</v>
      </c>
    </row>
    <row r="2357" spans="1:6" x14ac:dyDescent="0.2">
      <c r="A2357" s="11">
        <v>41631</v>
      </c>
      <c r="B2357">
        <v>555.46795699999996</v>
      </c>
      <c r="D2357" s="11">
        <v>41631</v>
      </c>
      <c r="E2357">
        <v>558.10809300000005</v>
      </c>
    </row>
    <row r="2358" spans="1:6" x14ac:dyDescent="0.2">
      <c r="A2358" s="11">
        <v>41632</v>
      </c>
      <c r="B2358">
        <v>553.84405500000003</v>
      </c>
      <c r="D2358" s="11">
        <v>41632</v>
      </c>
      <c r="E2358">
        <v>556.47650099999998</v>
      </c>
    </row>
    <row r="2359" spans="1:6" x14ac:dyDescent="0.2">
      <c r="A2359" s="11">
        <v>41634</v>
      </c>
      <c r="B2359">
        <v>556.64355499999999</v>
      </c>
      <c r="D2359" s="11">
        <v>41634</v>
      </c>
      <c r="E2359">
        <v>559.28930700000001</v>
      </c>
    </row>
    <row r="2360" spans="1:6" x14ac:dyDescent="0.2">
      <c r="A2360" s="11">
        <v>41635</v>
      </c>
      <c r="B2360">
        <v>557.11181599999998</v>
      </c>
      <c r="D2360" s="11">
        <v>41635</v>
      </c>
      <c r="E2360">
        <v>559.75976600000001</v>
      </c>
    </row>
    <row r="2361" spans="1:6" x14ac:dyDescent="0.2">
      <c r="A2361" s="11">
        <v>41638</v>
      </c>
      <c r="B2361">
        <v>552.65850799999998</v>
      </c>
      <c r="D2361" s="11">
        <v>41638</v>
      </c>
      <c r="E2361">
        <v>555.28527799999995</v>
      </c>
    </row>
    <row r="2362" spans="1:6" x14ac:dyDescent="0.2">
      <c r="A2362" s="23">
        <v>41639</v>
      </c>
      <c r="B2362" s="17">
        <v>558.26251200000002</v>
      </c>
      <c r="C2362" s="17"/>
      <c r="D2362" s="23">
        <v>41639</v>
      </c>
      <c r="E2362" s="17">
        <v>560.91589399999998</v>
      </c>
      <c r="F2362" t="s">
        <v>84</v>
      </c>
    </row>
    <row r="2363" spans="1:6" x14ac:dyDescent="0.2">
      <c r="A2363" s="11">
        <v>41641</v>
      </c>
      <c r="B2363">
        <v>554.48168899999996</v>
      </c>
      <c r="D2363" s="11">
        <v>41641</v>
      </c>
      <c r="E2363">
        <v>557.11712599999998</v>
      </c>
    </row>
    <row r="2364" spans="1:6" x14ac:dyDescent="0.2">
      <c r="A2364" s="11">
        <v>41642</v>
      </c>
      <c r="B2364">
        <v>550.43682899999999</v>
      </c>
      <c r="D2364" s="11">
        <v>41642</v>
      </c>
      <c r="E2364">
        <v>553.05304000000001</v>
      </c>
    </row>
    <row r="2365" spans="1:6" x14ac:dyDescent="0.2">
      <c r="A2365" s="11">
        <v>41645</v>
      </c>
      <c r="B2365">
        <v>556.57385299999999</v>
      </c>
      <c r="D2365" s="11">
        <v>41645</v>
      </c>
      <c r="E2365">
        <v>559.21923800000002</v>
      </c>
    </row>
    <row r="2366" spans="1:6" x14ac:dyDescent="0.2">
      <c r="A2366" s="11">
        <v>41646</v>
      </c>
      <c r="B2366">
        <v>567.30358899999999</v>
      </c>
      <c r="D2366" s="11">
        <v>41646</v>
      </c>
      <c r="E2366">
        <v>570</v>
      </c>
    </row>
    <row r="2367" spans="1:6" x14ac:dyDescent="0.2">
      <c r="A2367" s="11">
        <v>41647</v>
      </c>
      <c r="B2367">
        <v>568.48419200000001</v>
      </c>
      <c r="D2367" s="11">
        <v>41647</v>
      </c>
      <c r="E2367">
        <v>571.18615699999998</v>
      </c>
    </row>
    <row r="2368" spans="1:6" x14ac:dyDescent="0.2">
      <c r="A2368" s="11">
        <v>41648</v>
      </c>
      <c r="B2368">
        <v>563.00970500000005</v>
      </c>
      <c r="D2368" s="11">
        <v>41648</v>
      </c>
      <c r="E2368">
        <v>565.68566899999996</v>
      </c>
    </row>
    <row r="2369" spans="1:5" x14ac:dyDescent="0.2">
      <c r="A2369" s="11">
        <v>41649</v>
      </c>
      <c r="B2369">
        <v>562.97979699999996</v>
      </c>
      <c r="D2369" s="11">
        <v>41649</v>
      </c>
      <c r="E2369">
        <v>565.65563999999995</v>
      </c>
    </row>
    <row r="2370" spans="1:5" x14ac:dyDescent="0.2">
      <c r="A2370" s="11">
        <v>41652</v>
      </c>
      <c r="B2370">
        <v>559.39324999999997</v>
      </c>
      <c r="D2370" s="11">
        <v>41652</v>
      </c>
      <c r="E2370">
        <v>562.05206299999998</v>
      </c>
    </row>
    <row r="2371" spans="1:5" x14ac:dyDescent="0.2">
      <c r="A2371" s="11">
        <v>41653</v>
      </c>
      <c r="B2371">
        <v>572.55395499999997</v>
      </c>
      <c r="D2371" s="11">
        <v>41653</v>
      </c>
      <c r="E2371">
        <v>575.27526899999998</v>
      </c>
    </row>
    <row r="2372" spans="1:5" x14ac:dyDescent="0.2">
      <c r="A2372" s="11">
        <v>41654</v>
      </c>
      <c r="B2372">
        <v>572.16540499999996</v>
      </c>
      <c r="D2372" s="11">
        <v>41654</v>
      </c>
      <c r="E2372">
        <v>574.88488800000005</v>
      </c>
    </row>
    <row r="2373" spans="1:5" x14ac:dyDescent="0.2">
      <c r="A2373" s="11">
        <v>41655</v>
      </c>
      <c r="B2373">
        <v>575.95117200000004</v>
      </c>
      <c r="D2373" s="11">
        <v>41655</v>
      </c>
      <c r="E2373">
        <v>578.68866000000003</v>
      </c>
    </row>
    <row r="2374" spans="1:5" x14ac:dyDescent="0.2">
      <c r="A2374" s="11">
        <v>41656</v>
      </c>
      <c r="B2374">
        <v>573.11682099999996</v>
      </c>
      <c r="D2374" s="11">
        <v>41656</v>
      </c>
      <c r="E2374">
        <v>575.84082000000001</v>
      </c>
    </row>
    <row r="2375" spans="1:5" x14ac:dyDescent="0.2">
      <c r="A2375" s="11">
        <v>41660</v>
      </c>
      <c r="B2375">
        <v>579.67724599999997</v>
      </c>
      <c r="D2375" s="11">
        <v>41660</v>
      </c>
      <c r="E2375">
        <v>582.43243399999994</v>
      </c>
    </row>
    <row r="2376" spans="1:5" x14ac:dyDescent="0.2">
      <c r="A2376" s="11">
        <v>41661</v>
      </c>
      <c r="B2376">
        <v>580.33477800000003</v>
      </c>
      <c r="D2376" s="11">
        <v>41661</v>
      </c>
      <c r="E2376">
        <v>583.09307899999999</v>
      </c>
    </row>
    <row r="2377" spans="1:5" x14ac:dyDescent="0.2">
      <c r="A2377" s="11">
        <v>41662</v>
      </c>
      <c r="B2377">
        <v>577.88397199999997</v>
      </c>
      <c r="D2377" s="11">
        <v>41662</v>
      </c>
      <c r="E2377">
        <v>580.63061500000003</v>
      </c>
    </row>
    <row r="2378" spans="1:5" x14ac:dyDescent="0.2">
      <c r="A2378" s="11">
        <v>41663</v>
      </c>
      <c r="B2378">
        <v>559.81664999999998</v>
      </c>
      <c r="D2378" s="11">
        <v>41663</v>
      </c>
      <c r="E2378">
        <v>562.47747800000002</v>
      </c>
    </row>
    <row r="2379" spans="1:5" x14ac:dyDescent="0.2">
      <c r="A2379" s="11">
        <v>41666</v>
      </c>
      <c r="B2379">
        <v>548.55883800000004</v>
      </c>
      <c r="D2379" s="11">
        <v>41666</v>
      </c>
      <c r="E2379">
        <v>551.16613800000005</v>
      </c>
    </row>
    <row r="2380" spans="1:5" x14ac:dyDescent="0.2">
      <c r="A2380" s="11">
        <v>41667</v>
      </c>
      <c r="B2380">
        <v>559.40820299999996</v>
      </c>
      <c r="D2380" s="11">
        <v>41667</v>
      </c>
      <c r="E2380">
        <v>562.06707800000004</v>
      </c>
    </row>
    <row r="2381" spans="1:5" x14ac:dyDescent="0.2">
      <c r="A2381" s="11">
        <v>41668</v>
      </c>
      <c r="B2381">
        <v>551.39324999999997</v>
      </c>
      <c r="D2381" s="11">
        <v>41668</v>
      </c>
      <c r="E2381">
        <v>554.01403800000003</v>
      </c>
    </row>
    <row r="2382" spans="1:5" x14ac:dyDescent="0.2">
      <c r="A2382" s="11">
        <v>41669</v>
      </c>
      <c r="B2382">
        <v>565.57507299999997</v>
      </c>
      <c r="D2382" s="11">
        <v>41669</v>
      </c>
      <c r="E2382">
        <v>568.26324499999998</v>
      </c>
    </row>
    <row r="2383" spans="1:5" x14ac:dyDescent="0.2">
      <c r="A2383" s="11">
        <v>41670</v>
      </c>
      <c r="B2383">
        <v>588.27996800000005</v>
      </c>
      <c r="D2383" s="11">
        <v>41670</v>
      </c>
      <c r="E2383">
        <v>591.07605000000001</v>
      </c>
    </row>
    <row r="2384" spans="1:5" x14ac:dyDescent="0.2">
      <c r="A2384" s="11">
        <v>41673</v>
      </c>
      <c r="B2384">
        <v>564.59875499999998</v>
      </c>
      <c r="D2384" s="11">
        <v>41673</v>
      </c>
      <c r="E2384">
        <v>567.28228799999999</v>
      </c>
    </row>
    <row r="2385" spans="1:5" x14ac:dyDescent="0.2">
      <c r="A2385" s="11">
        <v>41674</v>
      </c>
      <c r="B2385">
        <v>566.95489499999996</v>
      </c>
      <c r="D2385" s="11">
        <v>41674</v>
      </c>
      <c r="E2385">
        <v>569.64965800000004</v>
      </c>
    </row>
    <row r="2386" spans="1:5" x14ac:dyDescent="0.2">
      <c r="A2386" s="11">
        <v>41675</v>
      </c>
      <c r="B2386">
        <v>569.46551499999998</v>
      </c>
      <c r="D2386" s="11">
        <v>41675</v>
      </c>
      <c r="E2386">
        <v>572.17218000000003</v>
      </c>
    </row>
    <row r="2387" spans="1:5" x14ac:dyDescent="0.2">
      <c r="A2387" s="11">
        <v>41676</v>
      </c>
      <c r="B2387">
        <v>577.81420900000001</v>
      </c>
      <c r="D2387" s="11">
        <v>41676</v>
      </c>
      <c r="E2387">
        <v>580.56054700000004</v>
      </c>
    </row>
    <row r="2388" spans="1:5" x14ac:dyDescent="0.2">
      <c r="A2388" s="11">
        <v>41677</v>
      </c>
      <c r="B2388">
        <v>586.52154499999995</v>
      </c>
      <c r="D2388" s="11">
        <v>41677</v>
      </c>
      <c r="E2388">
        <v>589.30932600000006</v>
      </c>
    </row>
    <row r="2389" spans="1:5" x14ac:dyDescent="0.2">
      <c r="A2389" s="11">
        <v>41680</v>
      </c>
      <c r="B2389">
        <v>584.27496299999996</v>
      </c>
      <c r="D2389" s="11">
        <v>41680</v>
      </c>
      <c r="E2389">
        <v>587.05206299999998</v>
      </c>
    </row>
    <row r="2390" spans="1:5" x14ac:dyDescent="0.2">
      <c r="A2390" s="11">
        <v>41681</v>
      </c>
      <c r="B2390">
        <v>592.86779799999999</v>
      </c>
      <c r="D2390" s="11">
        <v>41681</v>
      </c>
      <c r="E2390">
        <v>595.68566899999996</v>
      </c>
    </row>
    <row r="2391" spans="1:5" x14ac:dyDescent="0.2">
      <c r="A2391" s="11">
        <v>41682</v>
      </c>
      <c r="B2391">
        <v>591.12927200000001</v>
      </c>
      <c r="D2391" s="11">
        <v>41682</v>
      </c>
      <c r="E2391">
        <v>593.93896500000005</v>
      </c>
    </row>
    <row r="2392" spans="1:5" x14ac:dyDescent="0.2">
      <c r="A2392" s="11">
        <v>41683</v>
      </c>
      <c r="B2392">
        <v>597.709656</v>
      </c>
      <c r="D2392" s="11">
        <v>41683</v>
      </c>
      <c r="E2392">
        <v>600.55053699999996</v>
      </c>
    </row>
    <row r="2393" spans="1:5" x14ac:dyDescent="0.2">
      <c r="A2393" s="11">
        <v>41684</v>
      </c>
      <c r="B2393">
        <v>599.15423599999997</v>
      </c>
      <c r="D2393" s="11">
        <v>41684</v>
      </c>
      <c r="E2393">
        <v>602.00201400000003</v>
      </c>
    </row>
    <row r="2394" spans="1:5" x14ac:dyDescent="0.2">
      <c r="A2394" s="11">
        <v>41688</v>
      </c>
      <c r="B2394">
        <v>603.17913799999997</v>
      </c>
      <c r="D2394" s="11">
        <v>41688</v>
      </c>
      <c r="E2394">
        <v>606.046021</v>
      </c>
    </row>
    <row r="2395" spans="1:5" x14ac:dyDescent="0.2">
      <c r="A2395" s="11">
        <v>41689</v>
      </c>
      <c r="B2395">
        <v>598.92511000000002</v>
      </c>
      <c r="D2395" s="11">
        <v>41689</v>
      </c>
      <c r="E2395">
        <v>601.77179000000001</v>
      </c>
    </row>
    <row r="2396" spans="1:5" x14ac:dyDescent="0.2">
      <c r="A2396" s="11">
        <v>41690</v>
      </c>
      <c r="B2396">
        <v>599.80676300000005</v>
      </c>
      <c r="D2396" s="11">
        <v>41690</v>
      </c>
      <c r="E2396">
        <v>602.65765399999998</v>
      </c>
    </row>
    <row r="2397" spans="1:5" x14ac:dyDescent="0.2">
      <c r="A2397" s="11">
        <v>41691</v>
      </c>
      <c r="B2397">
        <v>599.64739999999995</v>
      </c>
      <c r="D2397" s="11">
        <v>41691</v>
      </c>
      <c r="E2397">
        <v>602.49749799999995</v>
      </c>
    </row>
    <row r="2398" spans="1:5" x14ac:dyDescent="0.2">
      <c r="A2398" s="11">
        <v>41694</v>
      </c>
      <c r="B2398">
        <v>603.99108899999999</v>
      </c>
      <c r="D2398" s="11">
        <v>41694</v>
      </c>
      <c r="E2398">
        <v>606.86187700000005</v>
      </c>
    </row>
    <row r="2399" spans="1:5" x14ac:dyDescent="0.2">
      <c r="A2399" s="11">
        <v>41695</v>
      </c>
      <c r="B2399">
        <v>607.72210700000005</v>
      </c>
      <c r="D2399" s="11">
        <v>41695</v>
      </c>
      <c r="E2399">
        <v>610.61059599999999</v>
      </c>
    </row>
    <row r="2400" spans="1:5" x14ac:dyDescent="0.2">
      <c r="A2400" s="11">
        <v>41696</v>
      </c>
      <c r="B2400">
        <v>607.80676300000005</v>
      </c>
      <c r="D2400" s="11">
        <v>41696</v>
      </c>
      <c r="E2400">
        <v>610.69567900000004</v>
      </c>
    </row>
    <row r="2401" spans="1:5" x14ac:dyDescent="0.2">
      <c r="A2401" s="11">
        <v>41697</v>
      </c>
      <c r="B2401">
        <v>607.32861300000002</v>
      </c>
      <c r="D2401" s="11">
        <v>41697</v>
      </c>
      <c r="E2401">
        <v>610.21520999999996</v>
      </c>
    </row>
    <row r="2402" spans="1:5" x14ac:dyDescent="0.2">
      <c r="A2402" s="11">
        <v>41698</v>
      </c>
      <c r="B2402">
        <v>605.55523700000003</v>
      </c>
      <c r="D2402" s="11">
        <v>41698</v>
      </c>
      <c r="E2402">
        <v>608.43341099999998</v>
      </c>
    </row>
    <row r="2403" spans="1:5" x14ac:dyDescent="0.2">
      <c r="A2403" s="11">
        <v>41701</v>
      </c>
      <c r="B2403">
        <v>599.09942599999999</v>
      </c>
      <c r="D2403" s="11">
        <v>41701</v>
      </c>
      <c r="E2403">
        <v>601.94695999999999</v>
      </c>
    </row>
    <row r="2404" spans="1:5" x14ac:dyDescent="0.2">
      <c r="A2404" s="11">
        <v>41702</v>
      </c>
      <c r="B2404">
        <v>605.18658400000004</v>
      </c>
      <c r="D2404" s="11">
        <v>41702</v>
      </c>
      <c r="E2404">
        <v>608.06304899999998</v>
      </c>
    </row>
    <row r="2405" spans="1:5" x14ac:dyDescent="0.2">
      <c r="A2405" s="11">
        <v>41703</v>
      </c>
      <c r="B2405">
        <v>606.85534700000005</v>
      </c>
      <c r="D2405" s="11">
        <v>41703</v>
      </c>
      <c r="E2405">
        <v>609.73974599999997</v>
      </c>
    </row>
    <row r="2406" spans="1:5" x14ac:dyDescent="0.2">
      <c r="A2406" s="11">
        <v>41704</v>
      </c>
      <c r="B2406">
        <v>607.52783199999999</v>
      </c>
      <c r="D2406" s="11">
        <v>41704</v>
      </c>
      <c r="E2406">
        <v>610.41540499999996</v>
      </c>
    </row>
    <row r="2407" spans="1:5" x14ac:dyDescent="0.2">
      <c r="A2407" s="11">
        <v>41705</v>
      </c>
      <c r="B2407">
        <v>605.12683100000004</v>
      </c>
      <c r="D2407" s="11">
        <v>41705</v>
      </c>
      <c r="E2407">
        <v>608.00299099999995</v>
      </c>
    </row>
    <row r="2408" spans="1:5" x14ac:dyDescent="0.2">
      <c r="A2408" s="11">
        <v>41708</v>
      </c>
      <c r="B2408">
        <v>603.52282700000001</v>
      </c>
      <c r="D2408" s="11">
        <v>41708</v>
      </c>
      <c r="E2408">
        <v>606.39141800000004</v>
      </c>
    </row>
    <row r="2409" spans="1:5" x14ac:dyDescent="0.2">
      <c r="A2409" s="11">
        <v>41709</v>
      </c>
      <c r="B2409">
        <v>597.754456</v>
      </c>
      <c r="D2409" s="11">
        <v>41709</v>
      </c>
      <c r="E2409">
        <v>600.59558100000004</v>
      </c>
    </row>
    <row r="2410" spans="1:5" x14ac:dyDescent="0.2">
      <c r="A2410" s="11">
        <v>41710</v>
      </c>
      <c r="B2410">
        <v>601.39581299999998</v>
      </c>
      <c r="D2410" s="11">
        <v>41710</v>
      </c>
      <c r="E2410">
        <v>604.25427200000001</v>
      </c>
    </row>
    <row r="2411" spans="1:5" x14ac:dyDescent="0.2">
      <c r="A2411" s="11">
        <v>41711</v>
      </c>
      <c r="B2411">
        <v>592.30987500000003</v>
      </c>
      <c r="D2411" s="11">
        <v>41711</v>
      </c>
      <c r="E2411">
        <v>595.12512200000003</v>
      </c>
    </row>
    <row r="2412" spans="1:5" x14ac:dyDescent="0.2">
      <c r="A2412" s="11">
        <v>41712</v>
      </c>
      <c r="B2412">
        <v>584.21026600000005</v>
      </c>
      <c r="D2412" s="11">
        <v>41712</v>
      </c>
      <c r="E2412">
        <v>586.98699999999997</v>
      </c>
    </row>
    <row r="2413" spans="1:5" x14ac:dyDescent="0.2">
      <c r="A2413" s="11">
        <v>41715</v>
      </c>
      <c r="B2413">
        <v>593.82421899999997</v>
      </c>
      <c r="D2413" s="11">
        <v>41715</v>
      </c>
      <c r="E2413">
        <v>596.64666699999998</v>
      </c>
    </row>
    <row r="2414" spans="1:5" x14ac:dyDescent="0.2">
      <c r="A2414" s="11">
        <v>41716</v>
      </c>
      <c r="B2414">
        <v>603.36840800000004</v>
      </c>
      <c r="D2414" s="11">
        <v>41716</v>
      </c>
      <c r="E2414">
        <v>606.23620600000004</v>
      </c>
    </row>
    <row r="2415" spans="1:5" x14ac:dyDescent="0.2">
      <c r="A2415" s="11">
        <v>41717</v>
      </c>
      <c r="B2415">
        <v>597.38586399999997</v>
      </c>
      <c r="D2415" s="11">
        <v>41717</v>
      </c>
      <c r="E2415">
        <v>600.22522000000004</v>
      </c>
    </row>
    <row r="2416" spans="1:5" x14ac:dyDescent="0.2">
      <c r="A2416" s="11">
        <v>41718</v>
      </c>
      <c r="B2416">
        <v>596.34472700000003</v>
      </c>
      <c r="D2416" s="11">
        <v>41718</v>
      </c>
      <c r="E2416">
        <v>599.17919900000004</v>
      </c>
    </row>
    <row r="2417" spans="1:5" x14ac:dyDescent="0.2">
      <c r="A2417" s="11">
        <v>41719</v>
      </c>
      <c r="B2417">
        <v>589.31109600000002</v>
      </c>
      <c r="D2417" s="11">
        <v>41719</v>
      </c>
      <c r="E2417">
        <v>592.112122</v>
      </c>
    </row>
    <row r="2418" spans="1:5" x14ac:dyDescent="0.2">
      <c r="A2418" s="11">
        <v>41722</v>
      </c>
      <c r="B2418">
        <v>576.80297900000005</v>
      </c>
      <c r="D2418" s="11">
        <v>41722</v>
      </c>
      <c r="E2418">
        <v>579.54455600000006</v>
      </c>
    </row>
    <row r="2419" spans="1:5" x14ac:dyDescent="0.2">
      <c r="A2419" s="11">
        <v>41723</v>
      </c>
      <c r="B2419">
        <v>577.19653300000004</v>
      </c>
      <c r="D2419" s="11">
        <v>41723</v>
      </c>
      <c r="E2419">
        <v>579.93994099999998</v>
      </c>
    </row>
    <row r="2420" spans="1:5" x14ac:dyDescent="0.2">
      <c r="A2420" s="11">
        <v>41724</v>
      </c>
      <c r="B2420">
        <v>563.87145999999996</v>
      </c>
      <c r="D2420" s="11">
        <v>41724</v>
      </c>
      <c r="E2420">
        <v>566.55157499999996</v>
      </c>
    </row>
    <row r="2421" spans="1:5" x14ac:dyDescent="0.2">
      <c r="A2421" s="11">
        <v>41725</v>
      </c>
      <c r="B2421">
        <v>556.930969</v>
      </c>
      <c r="D2421" s="11">
        <v>41725</v>
      </c>
      <c r="E2421">
        <v>557.69769299999996</v>
      </c>
    </row>
    <row r="2422" spans="1:5" x14ac:dyDescent="0.2">
      <c r="A2422" s="11">
        <v>41726</v>
      </c>
      <c r="B2422">
        <v>558.45678699999996</v>
      </c>
      <c r="D2422" s="11">
        <v>41726</v>
      </c>
      <c r="E2422">
        <v>560.63562000000002</v>
      </c>
    </row>
    <row r="2423" spans="1:5" x14ac:dyDescent="0.2">
      <c r="A2423" s="11">
        <v>41729</v>
      </c>
      <c r="B2423">
        <v>555.44500700000003</v>
      </c>
      <c r="D2423" s="11">
        <v>41729</v>
      </c>
      <c r="E2423">
        <v>557.81280500000003</v>
      </c>
    </row>
    <row r="2424" spans="1:5" x14ac:dyDescent="0.2">
      <c r="A2424" s="11">
        <v>41730</v>
      </c>
      <c r="B2424">
        <v>565.60711700000002</v>
      </c>
      <c r="D2424" s="11">
        <v>41730</v>
      </c>
      <c r="E2424">
        <v>568.01300000000003</v>
      </c>
    </row>
    <row r="2425" spans="1:5" x14ac:dyDescent="0.2">
      <c r="A2425" s="11">
        <v>41731</v>
      </c>
      <c r="B2425">
        <v>565.44757100000004</v>
      </c>
      <c r="D2425" s="11">
        <v>41731</v>
      </c>
      <c r="E2425">
        <v>568.11810300000002</v>
      </c>
    </row>
    <row r="2426" spans="1:5" x14ac:dyDescent="0.2">
      <c r="A2426" s="11">
        <v>41732</v>
      </c>
      <c r="B2426">
        <v>568.18005400000004</v>
      </c>
      <c r="D2426" s="11">
        <v>41732</v>
      </c>
      <c r="E2426">
        <v>571.5</v>
      </c>
    </row>
    <row r="2427" spans="1:5" x14ac:dyDescent="0.2">
      <c r="A2427" s="11">
        <v>41733</v>
      </c>
      <c r="B2427">
        <v>541.65289299999995</v>
      </c>
      <c r="D2427" s="11">
        <v>41733</v>
      </c>
      <c r="E2427">
        <v>545.25</v>
      </c>
    </row>
    <row r="2428" spans="1:5" x14ac:dyDescent="0.2">
      <c r="A2428" s="11">
        <v>41736</v>
      </c>
      <c r="B2428">
        <v>536.67657499999996</v>
      </c>
      <c r="D2428" s="11">
        <v>41736</v>
      </c>
      <c r="E2428">
        <v>540.63000499999998</v>
      </c>
    </row>
    <row r="2429" spans="1:5" x14ac:dyDescent="0.2">
      <c r="A2429" s="11">
        <v>41737</v>
      </c>
      <c r="B2429">
        <v>553.38067599999999</v>
      </c>
      <c r="D2429" s="11">
        <v>41737</v>
      </c>
      <c r="E2429">
        <v>557.51000999999997</v>
      </c>
    </row>
    <row r="2430" spans="1:5" x14ac:dyDescent="0.2">
      <c r="A2430" s="11">
        <v>41738</v>
      </c>
      <c r="B2430">
        <v>562.59539800000005</v>
      </c>
      <c r="D2430" s="11">
        <v>41738</v>
      </c>
      <c r="E2430">
        <v>567.03997800000002</v>
      </c>
    </row>
    <row r="2431" spans="1:5" x14ac:dyDescent="0.2">
      <c r="A2431" s="11">
        <v>41739</v>
      </c>
      <c r="B2431">
        <v>539.46887200000003</v>
      </c>
      <c r="D2431" s="11">
        <v>41739</v>
      </c>
      <c r="E2431">
        <v>546.69000200000005</v>
      </c>
    </row>
    <row r="2432" spans="1:5" x14ac:dyDescent="0.2">
      <c r="A2432" s="11">
        <v>41740</v>
      </c>
      <c r="B2432">
        <v>529.14721699999996</v>
      </c>
      <c r="D2432" s="11">
        <v>41740</v>
      </c>
      <c r="E2432">
        <v>537.76000999999997</v>
      </c>
    </row>
    <row r="2433" spans="1:5" x14ac:dyDescent="0.2">
      <c r="A2433" s="11">
        <v>41743</v>
      </c>
      <c r="B2433">
        <v>531.06195100000002</v>
      </c>
      <c r="D2433" s="11">
        <v>41743</v>
      </c>
      <c r="E2433">
        <v>545.20001200000002</v>
      </c>
    </row>
    <row r="2434" spans="1:5" x14ac:dyDescent="0.2">
      <c r="A2434" s="11">
        <v>41744</v>
      </c>
      <c r="B2434">
        <v>534.97125200000005</v>
      </c>
      <c r="D2434" s="11">
        <v>41744</v>
      </c>
      <c r="E2434">
        <v>548.70001200000002</v>
      </c>
    </row>
    <row r="2435" spans="1:5" x14ac:dyDescent="0.2">
      <c r="A2435" s="11">
        <v>41745</v>
      </c>
      <c r="B2435">
        <v>555.01617399999998</v>
      </c>
      <c r="D2435" s="11">
        <v>41745</v>
      </c>
      <c r="E2435">
        <v>563.90002400000003</v>
      </c>
    </row>
    <row r="2436" spans="1:5" x14ac:dyDescent="0.2">
      <c r="A2436" s="11">
        <v>41746</v>
      </c>
      <c r="B2436">
        <v>534.63214100000005</v>
      </c>
      <c r="D2436" s="11">
        <v>41746</v>
      </c>
      <c r="E2436">
        <v>543.34002699999996</v>
      </c>
    </row>
    <row r="2437" spans="1:5" x14ac:dyDescent="0.2">
      <c r="A2437" s="11">
        <v>41750</v>
      </c>
      <c r="B2437">
        <v>527.17266800000004</v>
      </c>
      <c r="D2437" s="11">
        <v>41750</v>
      </c>
      <c r="E2437">
        <v>539.36999500000002</v>
      </c>
    </row>
    <row r="2438" spans="1:5" x14ac:dyDescent="0.2">
      <c r="A2438" s="11">
        <v>41751</v>
      </c>
      <c r="B2438">
        <v>533.34570299999996</v>
      </c>
      <c r="D2438" s="11">
        <v>41751</v>
      </c>
      <c r="E2438">
        <v>545.5</v>
      </c>
    </row>
    <row r="2439" spans="1:5" x14ac:dyDescent="0.2">
      <c r="A2439" s="11">
        <v>41752</v>
      </c>
      <c r="B2439">
        <v>525.497253</v>
      </c>
      <c r="D2439" s="11">
        <v>41752</v>
      </c>
      <c r="E2439">
        <v>537.51000999999997</v>
      </c>
    </row>
    <row r="2440" spans="1:5" x14ac:dyDescent="0.2">
      <c r="A2440" s="11">
        <v>41753</v>
      </c>
      <c r="B2440">
        <v>523.72210700000005</v>
      </c>
      <c r="D2440" s="11">
        <v>41753</v>
      </c>
      <c r="E2440">
        <v>534.44000200000005</v>
      </c>
    </row>
    <row r="2441" spans="1:5" x14ac:dyDescent="0.2">
      <c r="A2441" s="11">
        <v>41754</v>
      </c>
      <c r="B2441">
        <v>514.76672399999995</v>
      </c>
      <c r="D2441" s="11">
        <v>41754</v>
      </c>
      <c r="E2441">
        <v>523.09997599999997</v>
      </c>
    </row>
    <row r="2442" spans="1:5" x14ac:dyDescent="0.2">
      <c r="A2442" s="11">
        <v>41757</v>
      </c>
      <c r="B2442">
        <v>515.73406999999997</v>
      </c>
      <c r="D2442" s="11">
        <v>41757</v>
      </c>
      <c r="E2442">
        <v>522.97997999999995</v>
      </c>
    </row>
    <row r="2443" spans="1:5" x14ac:dyDescent="0.2">
      <c r="A2443" s="11">
        <v>41758</v>
      </c>
      <c r="B2443">
        <v>526.25518799999998</v>
      </c>
      <c r="D2443" s="11">
        <v>41758</v>
      </c>
      <c r="E2443">
        <v>536.330017</v>
      </c>
    </row>
    <row r="2444" spans="1:5" x14ac:dyDescent="0.2">
      <c r="A2444" s="11">
        <v>41759</v>
      </c>
      <c r="B2444">
        <v>525.21801800000003</v>
      </c>
      <c r="D2444" s="11">
        <v>41759</v>
      </c>
      <c r="E2444">
        <v>534.88000499999998</v>
      </c>
    </row>
    <row r="2445" spans="1:5" x14ac:dyDescent="0.2">
      <c r="A2445" s="11">
        <v>41760</v>
      </c>
      <c r="B2445">
        <v>529.89520300000004</v>
      </c>
      <c r="D2445" s="11">
        <v>41760</v>
      </c>
      <c r="E2445">
        <v>538.53002900000001</v>
      </c>
    </row>
    <row r="2446" spans="1:5" x14ac:dyDescent="0.2">
      <c r="A2446" s="11">
        <v>41761</v>
      </c>
      <c r="B2446">
        <v>526.48455799999999</v>
      </c>
      <c r="D2446" s="11">
        <v>41761</v>
      </c>
      <c r="E2446">
        <v>533.86999500000002</v>
      </c>
    </row>
    <row r="2447" spans="1:5" x14ac:dyDescent="0.2">
      <c r="A2447" s="11">
        <v>41764</v>
      </c>
      <c r="B2447">
        <v>526.364868</v>
      </c>
      <c r="D2447" s="11">
        <v>41764</v>
      </c>
      <c r="E2447">
        <v>535.330017</v>
      </c>
    </row>
    <row r="2448" spans="1:5" x14ac:dyDescent="0.2">
      <c r="A2448" s="11">
        <v>41765</v>
      </c>
      <c r="B2448">
        <v>513.72955300000001</v>
      </c>
      <c r="D2448" s="11">
        <v>41765</v>
      </c>
      <c r="E2448">
        <v>522.57000700000003</v>
      </c>
    </row>
    <row r="2449" spans="1:5" x14ac:dyDescent="0.2">
      <c r="A2449" s="11">
        <v>41766</v>
      </c>
      <c r="B2449">
        <v>508.56375100000002</v>
      </c>
      <c r="D2449" s="11">
        <v>41766</v>
      </c>
      <c r="E2449">
        <v>518</v>
      </c>
    </row>
    <row r="2450" spans="1:5" x14ac:dyDescent="0.2">
      <c r="A2450" s="11">
        <v>41767</v>
      </c>
      <c r="B2450">
        <v>509.60089099999999</v>
      </c>
      <c r="D2450" s="11">
        <v>41767</v>
      </c>
      <c r="E2450">
        <v>520.169983</v>
      </c>
    </row>
    <row r="2451" spans="1:5" x14ac:dyDescent="0.2">
      <c r="A2451" s="11">
        <v>41768</v>
      </c>
      <c r="B2451">
        <v>517.309753</v>
      </c>
      <c r="D2451" s="11">
        <v>41768</v>
      </c>
      <c r="E2451">
        <v>526.61999500000002</v>
      </c>
    </row>
    <row r="2452" spans="1:5" x14ac:dyDescent="0.2">
      <c r="A2452" s="11">
        <v>41771</v>
      </c>
      <c r="B2452">
        <v>528.46911599999999</v>
      </c>
      <c r="D2452" s="11">
        <v>41771</v>
      </c>
      <c r="E2452">
        <v>538.42999299999997</v>
      </c>
    </row>
    <row r="2453" spans="1:5" x14ac:dyDescent="0.2">
      <c r="A2453" s="11">
        <v>41772</v>
      </c>
      <c r="B2453">
        <v>531.63043200000004</v>
      </c>
      <c r="D2453" s="11">
        <v>41772</v>
      </c>
      <c r="E2453">
        <v>541.53997800000002</v>
      </c>
    </row>
    <row r="2454" spans="1:5" x14ac:dyDescent="0.2">
      <c r="A2454" s="11">
        <v>41773</v>
      </c>
      <c r="B2454">
        <v>525.20806900000002</v>
      </c>
      <c r="D2454" s="11">
        <v>41773</v>
      </c>
      <c r="E2454">
        <v>534.40997300000004</v>
      </c>
    </row>
    <row r="2455" spans="1:5" x14ac:dyDescent="0.2">
      <c r="A2455" s="11">
        <v>41774</v>
      </c>
      <c r="B2455">
        <v>518.55627400000003</v>
      </c>
      <c r="D2455" s="11">
        <v>41774</v>
      </c>
      <c r="E2455">
        <v>529.11999500000002</v>
      </c>
    </row>
    <row r="2456" spans="1:5" x14ac:dyDescent="0.2">
      <c r="A2456" s="11">
        <v>41775</v>
      </c>
      <c r="B2456">
        <v>519.20452899999998</v>
      </c>
      <c r="D2456" s="11">
        <v>41775</v>
      </c>
      <c r="E2456">
        <v>528.29998799999998</v>
      </c>
    </row>
    <row r="2457" spans="1:5" x14ac:dyDescent="0.2">
      <c r="A2457" s="11">
        <v>41778</v>
      </c>
      <c r="B2457">
        <v>527.41198699999995</v>
      </c>
      <c r="D2457" s="11">
        <v>41778</v>
      </c>
      <c r="E2457">
        <v>538.830017</v>
      </c>
    </row>
    <row r="2458" spans="1:5" x14ac:dyDescent="0.2">
      <c r="A2458" s="11">
        <v>41779</v>
      </c>
      <c r="B2458">
        <v>528.31951900000001</v>
      </c>
      <c r="D2458" s="11">
        <v>41779</v>
      </c>
      <c r="E2458">
        <v>540.39001499999995</v>
      </c>
    </row>
    <row r="2459" spans="1:5" x14ac:dyDescent="0.2">
      <c r="A2459" s="11">
        <v>41780</v>
      </c>
      <c r="B2459">
        <v>537.46441700000003</v>
      </c>
      <c r="D2459" s="11">
        <v>41780</v>
      </c>
      <c r="E2459">
        <v>549.70001200000002</v>
      </c>
    </row>
    <row r="2460" spans="1:5" x14ac:dyDescent="0.2">
      <c r="A2460" s="11">
        <v>41781</v>
      </c>
      <c r="B2460">
        <v>543.56762700000002</v>
      </c>
      <c r="D2460" s="11">
        <v>41781</v>
      </c>
      <c r="E2460">
        <v>555.45001200000002</v>
      </c>
    </row>
    <row r="2461" spans="1:5" x14ac:dyDescent="0.2">
      <c r="A2461" s="11">
        <v>41782</v>
      </c>
      <c r="B2461">
        <v>551.18670699999996</v>
      </c>
      <c r="D2461" s="11">
        <v>41782</v>
      </c>
      <c r="E2461">
        <v>563.79998799999998</v>
      </c>
    </row>
    <row r="2462" spans="1:5" x14ac:dyDescent="0.2">
      <c r="A2462" s="11">
        <v>41786</v>
      </c>
      <c r="B2462">
        <v>564.40045199999997</v>
      </c>
      <c r="D2462" s="11">
        <v>41786</v>
      </c>
      <c r="E2462">
        <v>574.86999500000002</v>
      </c>
    </row>
    <row r="2463" spans="1:5" x14ac:dyDescent="0.2">
      <c r="A2463" s="11">
        <v>41787</v>
      </c>
      <c r="B2463">
        <v>560.14215100000001</v>
      </c>
      <c r="D2463" s="11">
        <v>41787</v>
      </c>
      <c r="E2463">
        <v>570.45001200000002</v>
      </c>
    </row>
    <row r="2464" spans="1:5" x14ac:dyDescent="0.2">
      <c r="A2464" s="11">
        <v>41788</v>
      </c>
      <c r="B2464">
        <v>558.54650900000001</v>
      </c>
      <c r="D2464" s="11">
        <v>41788</v>
      </c>
      <c r="E2464">
        <v>570.55999799999995</v>
      </c>
    </row>
    <row r="2465" spans="1:5" x14ac:dyDescent="0.2">
      <c r="A2465" s="11">
        <v>41789</v>
      </c>
      <c r="B2465">
        <v>558.35705600000006</v>
      </c>
      <c r="D2465" s="11">
        <v>41789</v>
      </c>
      <c r="E2465">
        <v>571.65002400000003</v>
      </c>
    </row>
    <row r="2466" spans="1:5" x14ac:dyDescent="0.2">
      <c r="A2466" s="11">
        <v>41792</v>
      </c>
      <c r="B2466">
        <v>552.41332999999997</v>
      </c>
      <c r="D2466" s="11">
        <v>41792</v>
      </c>
      <c r="E2466">
        <v>564.34002699999996</v>
      </c>
    </row>
    <row r="2467" spans="1:5" x14ac:dyDescent="0.2">
      <c r="A2467" s="11">
        <v>41793</v>
      </c>
      <c r="B2467">
        <v>543.44793700000002</v>
      </c>
      <c r="D2467" s="11">
        <v>41793</v>
      </c>
      <c r="E2467">
        <v>554.51000999999997</v>
      </c>
    </row>
    <row r="2468" spans="1:5" x14ac:dyDescent="0.2">
      <c r="A2468" s="11">
        <v>41794</v>
      </c>
      <c r="B2468">
        <v>543.16870100000006</v>
      </c>
      <c r="D2468" s="11">
        <v>41794</v>
      </c>
      <c r="E2468">
        <v>553.76000999999997</v>
      </c>
    </row>
    <row r="2469" spans="1:5" x14ac:dyDescent="0.2">
      <c r="A2469" s="11">
        <v>41795</v>
      </c>
      <c r="B2469">
        <v>552.38342299999999</v>
      </c>
      <c r="D2469" s="11">
        <v>41795</v>
      </c>
      <c r="E2469">
        <v>564.92999299999997</v>
      </c>
    </row>
    <row r="2470" spans="1:5" x14ac:dyDescent="0.2">
      <c r="A2470" s="11">
        <v>41796</v>
      </c>
      <c r="B2470">
        <v>554.80676300000005</v>
      </c>
      <c r="D2470" s="11">
        <v>41796</v>
      </c>
      <c r="E2470">
        <v>566.03002900000001</v>
      </c>
    </row>
    <row r="2471" spans="1:5" x14ac:dyDescent="0.2">
      <c r="A2471" s="11">
        <v>41799</v>
      </c>
      <c r="B2471">
        <v>560.58093299999996</v>
      </c>
      <c r="D2471" s="11">
        <v>41799</v>
      </c>
      <c r="E2471">
        <v>570.72997999999995</v>
      </c>
    </row>
    <row r="2472" spans="1:5" x14ac:dyDescent="0.2">
      <c r="A2472" s="11">
        <v>41800</v>
      </c>
      <c r="B2472">
        <v>559.01519800000005</v>
      </c>
      <c r="D2472" s="11">
        <v>41800</v>
      </c>
      <c r="E2472">
        <v>568.29998799999998</v>
      </c>
    </row>
    <row r="2473" spans="1:5" x14ac:dyDescent="0.2">
      <c r="A2473" s="11">
        <v>41801</v>
      </c>
      <c r="B2473">
        <v>557.30987500000003</v>
      </c>
      <c r="D2473" s="11">
        <v>41801</v>
      </c>
      <c r="E2473">
        <v>567.5</v>
      </c>
    </row>
    <row r="2474" spans="1:5" x14ac:dyDescent="0.2">
      <c r="A2474" s="11">
        <v>41802</v>
      </c>
      <c r="B2474">
        <v>549.84039299999995</v>
      </c>
      <c r="D2474" s="11">
        <v>41802</v>
      </c>
      <c r="E2474">
        <v>559.5</v>
      </c>
    </row>
    <row r="2475" spans="1:5" x14ac:dyDescent="0.2">
      <c r="A2475" s="11">
        <v>41803</v>
      </c>
      <c r="B2475">
        <v>550.24926800000003</v>
      </c>
      <c r="D2475" s="11">
        <v>41803</v>
      </c>
      <c r="E2475">
        <v>560.34997599999997</v>
      </c>
    </row>
    <row r="2476" spans="1:5" x14ac:dyDescent="0.2">
      <c r="A2476" s="11">
        <v>41806</v>
      </c>
      <c r="B2476">
        <v>542.78979500000003</v>
      </c>
      <c r="D2476" s="11">
        <v>41806</v>
      </c>
      <c r="E2476">
        <v>552.29998799999998</v>
      </c>
    </row>
    <row r="2477" spans="1:5" x14ac:dyDescent="0.2">
      <c r="A2477" s="11">
        <v>41807</v>
      </c>
      <c r="B2477">
        <v>541.52325399999995</v>
      </c>
      <c r="D2477" s="11">
        <v>41807</v>
      </c>
      <c r="E2477">
        <v>550.61999500000002</v>
      </c>
    </row>
    <row r="2478" spans="1:5" x14ac:dyDescent="0.2">
      <c r="A2478" s="11">
        <v>41808</v>
      </c>
      <c r="B2478">
        <v>551.85485800000004</v>
      </c>
      <c r="D2478" s="11">
        <v>41808</v>
      </c>
      <c r="E2478">
        <v>560.65997300000004</v>
      </c>
    </row>
    <row r="2479" spans="1:5" x14ac:dyDescent="0.2">
      <c r="A2479" s="11">
        <v>41809</v>
      </c>
      <c r="B2479">
        <v>553.38067599999999</v>
      </c>
      <c r="D2479" s="11">
        <v>41809</v>
      </c>
      <c r="E2479">
        <v>564.98999000000003</v>
      </c>
    </row>
    <row r="2480" spans="1:5" x14ac:dyDescent="0.2">
      <c r="A2480" s="11">
        <v>41810</v>
      </c>
      <c r="B2480">
        <v>554.83667000000003</v>
      </c>
      <c r="D2480" s="11">
        <v>41810</v>
      </c>
      <c r="E2480">
        <v>566.52002000000005</v>
      </c>
    </row>
    <row r="2481" spans="1:5" x14ac:dyDescent="0.2">
      <c r="A2481" s="11">
        <v>41813</v>
      </c>
      <c r="B2481">
        <v>563.40319799999997</v>
      </c>
      <c r="D2481" s="11">
        <v>41813</v>
      </c>
      <c r="E2481">
        <v>574.28997800000002</v>
      </c>
    </row>
    <row r="2482" spans="1:5" x14ac:dyDescent="0.2">
      <c r="A2482" s="11">
        <v>41814</v>
      </c>
      <c r="B2482">
        <v>563.07409700000005</v>
      </c>
      <c r="D2482" s="11">
        <v>41814</v>
      </c>
      <c r="E2482">
        <v>572.53997800000002</v>
      </c>
    </row>
    <row r="2483" spans="1:5" x14ac:dyDescent="0.2">
      <c r="A2483" s="11">
        <v>41815</v>
      </c>
      <c r="B2483">
        <v>577.06567399999994</v>
      </c>
      <c r="D2483" s="11">
        <v>41815</v>
      </c>
      <c r="E2483">
        <v>585.92999299999997</v>
      </c>
    </row>
    <row r="2484" spans="1:5" x14ac:dyDescent="0.2">
      <c r="A2484" s="11">
        <v>41816</v>
      </c>
      <c r="B2484">
        <v>574.42291299999999</v>
      </c>
      <c r="D2484" s="11">
        <v>41816</v>
      </c>
      <c r="E2484">
        <v>584.77002000000005</v>
      </c>
    </row>
    <row r="2485" spans="1:5" x14ac:dyDescent="0.2">
      <c r="A2485" s="11">
        <v>41817</v>
      </c>
      <c r="B2485">
        <v>575.65954599999998</v>
      </c>
      <c r="D2485" s="11">
        <v>41817</v>
      </c>
      <c r="E2485">
        <v>585.69000200000005</v>
      </c>
    </row>
    <row r="2486" spans="1:5" x14ac:dyDescent="0.2">
      <c r="A2486" s="11">
        <v>41820</v>
      </c>
      <c r="B2486">
        <v>573.70489499999996</v>
      </c>
      <c r="D2486" s="11">
        <v>41820</v>
      </c>
      <c r="E2486">
        <v>584.669983</v>
      </c>
    </row>
    <row r="2487" spans="1:5" x14ac:dyDescent="0.2">
      <c r="A2487" s="11">
        <v>41821</v>
      </c>
      <c r="B2487">
        <v>581.07464600000003</v>
      </c>
      <c r="D2487" s="11">
        <v>41821</v>
      </c>
      <c r="E2487">
        <v>591.48999000000003</v>
      </c>
    </row>
    <row r="2488" spans="1:5" x14ac:dyDescent="0.2">
      <c r="A2488" s="11">
        <v>41822</v>
      </c>
      <c r="B2488">
        <v>580.74060099999997</v>
      </c>
      <c r="D2488" s="11">
        <v>41822</v>
      </c>
      <c r="E2488">
        <v>590.78002900000001</v>
      </c>
    </row>
    <row r="2489" spans="1:5" x14ac:dyDescent="0.2">
      <c r="A2489" s="11">
        <v>41823</v>
      </c>
      <c r="B2489">
        <v>583.12902799999995</v>
      </c>
      <c r="D2489" s="11">
        <v>41823</v>
      </c>
      <c r="E2489">
        <v>593.080017</v>
      </c>
    </row>
    <row r="2490" spans="1:5" x14ac:dyDescent="0.2">
      <c r="A2490" s="11">
        <v>41827</v>
      </c>
      <c r="B2490">
        <v>580.65582300000005</v>
      </c>
      <c r="D2490" s="11">
        <v>41827</v>
      </c>
      <c r="E2490">
        <v>590.76000999999997</v>
      </c>
    </row>
    <row r="2491" spans="1:5" x14ac:dyDescent="0.2">
      <c r="A2491" s="11">
        <v>41828</v>
      </c>
      <c r="B2491">
        <v>569.52636700000005</v>
      </c>
      <c r="D2491" s="11">
        <v>41828</v>
      </c>
      <c r="E2491">
        <v>578.40002400000003</v>
      </c>
    </row>
    <row r="2492" spans="1:5" x14ac:dyDescent="0.2">
      <c r="A2492" s="11">
        <v>41829</v>
      </c>
      <c r="B2492">
        <v>574.50268600000004</v>
      </c>
      <c r="D2492" s="11">
        <v>41829</v>
      </c>
      <c r="E2492">
        <v>583.35998500000005</v>
      </c>
    </row>
    <row r="2493" spans="1:5" x14ac:dyDescent="0.2">
      <c r="A2493" s="11">
        <v>41830</v>
      </c>
      <c r="B2493">
        <v>569.53631600000006</v>
      </c>
      <c r="D2493" s="11">
        <v>41830</v>
      </c>
      <c r="E2493">
        <v>580.03997800000002</v>
      </c>
    </row>
    <row r="2494" spans="1:5" x14ac:dyDescent="0.2">
      <c r="A2494" s="11">
        <v>41831</v>
      </c>
      <c r="B2494">
        <v>577.59423800000002</v>
      </c>
      <c r="D2494" s="11">
        <v>41831</v>
      </c>
      <c r="E2494">
        <v>586.65002400000003</v>
      </c>
    </row>
    <row r="2495" spans="1:5" x14ac:dyDescent="0.2">
      <c r="A2495" s="11">
        <v>41834</v>
      </c>
      <c r="B2495">
        <v>583.26861599999995</v>
      </c>
      <c r="D2495" s="11">
        <v>41834</v>
      </c>
      <c r="E2495">
        <v>594.26000999999997</v>
      </c>
    </row>
    <row r="2496" spans="1:5" x14ac:dyDescent="0.2">
      <c r="A2496" s="11">
        <v>41835</v>
      </c>
      <c r="B2496">
        <v>583.17889400000001</v>
      </c>
      <c r="D2496" s="11">
        <v>41835</v>
      </c>
      <c r="E2496">
        <v>593.05999799999995</v>
      </c>
    </row>
    <row r="2497" spans="1:5" x14ac:dyDescent="0.2">
      <c r="A2497" s="11">
        <v>41836</v>
      </c>
      <c r="B2497">
        <v>581.06469700000002</v>
      </c>
      <c r="D2497" s="11">
        <v>41836</v>
      </c>
      <c r="E2497">
        <v>590.61999500000002</v>
      </c>
    </row>
    <row r="2498" spans="1:5" x14ac:dyDescent="0.2">
      <c r="A2498" s="11">
        <v>41837</v>
      </c>
      <c r="B2498">
        <v>572.15911900000003</v>
      </c>
      <c r="D2498" s="11">
        <v>41837</v>
      </c>
      <c r="E2498">
        <v>580.82000700000003</v>
      </c>
    </row>
    <row r="2499" spans="1:5" x14ac:dyDescent="0.2">
      <c r="A2499" s="11">
        <v>41838</v>
      </c>
      <c r="B2499">
        <v>593.45068400000002</v>
      </c>
      <c r="D2499" s="11">
        <v>41838</v>
      </c>
      <c r="E2499">
        <v>605.10998500000005</v>
      </c>
    </row>
    <row r="2500" spans="1:5" x14ac:dyDescent="0.2">
      <c r="A2500" s="11">
        <v>41841</v>
      </c>
      <c r="B2500">
        <v>587.85601799999995</v>
      </c>
      <c r="D2500" s="11">
        <v>41841</v>
      </c>
      <c r="E2500">
        <v>598.44000200000005</v>
      </c>
    </row>
    <row r="2501" spans="1:5" x14ac:dyDescent="0.2">
      <c r="A2501" s="11">
        <v>41842</v>
      </c>
      <c r="B2501">
        <v>593.11163299999998</v>
      </c>
      <c r="D2501" s="11">
        <v>41842</v>
      </c>
      <c r="E2501">
        <v>603.57000700000003</v>
      </c>
    </row>
    <row r="2502" spans="1:5" x14ac:dyDescent="0.2">
      <c r="A2502" s="11">
        <v>41843</v>
      </c>
      <c r="B2502">
        <v>594.348206</v>
      </c>
      <c r="D2502" s="11">
        <v>41843</v>
      </c>
      <c r="E2502">
        <v>605.19000200000005</v>
      </c>
    </row>
    <row r="2503" spans="1:5" x14ac:dyDescent="0.2">
      <c r="A2503" s="11">
        <v>41844</v>
      </c>
      <c r="B2503">
        <v>591.72540300000003</v>
      </c>
      <c r="D2503" s="11">
        <v>41844</v>
      </c>
      <c r="E2503">
        <v>603.01000999999997</v>
      </c>
    </row>
    <row r="2504" spans="1:5" x14ac:dyDescent="0.2">
      <c r="A2504" s="11">
        <v>41845</v>
      </c>
      <c r="B2504">
        <v>587.40728799999999</v>
      </c>
      <c r="D2504" s="11">
        <v>41845</v>
      </c>
      <c r="E2504">
        <v>598.080017</v>
      </c>
    </row>
    <row r="2505" spans="1:5" x14ac:dyDescent="0.2">
      <c r="A2505" s="11">
        <v>41848</v>
      </c>
      <c r="B2505">
        <v>588.98297100000002</v>
      </c>
      <c r="D2505" s="11">
        <v>41848</v>
      </c>
      <c r="E2505">
        <v>599.02002000000005</v>
      </c>
    </row>
    <row r="2506" spans="1:5" x14ac:dyDescent="0.2">
      <c r="A2506" s="11">
        <v>41849</v>
      </c>
      <c r="B2506">
        <v>584.00659199999996</v>
      </c>
      <c r="D2506" s="11">
        <v>41849</v>
      </c>
      <c r="E2506">
        <v>593.95001200000002</v>
      </c>
    </row>
    <row r="2507" spans="1:5" x14ac:dyDescent="0.2">
      <c r="A2507" s="11">
        <v>41850</v>
      </c>
      <c r="B2507">
        <v>585.811646</v>
      </c>
      <c r="D2507" s="11">
        <v>41850</v>
      </c>
      <c r="E2507">
        <v>595.44000200000005</v>
      </c>
    </row>
    <row r="2508" spans="1:5" x14ac:dyDescent="0.2">
      <c r="A2508" s="11">
        <v>41851</v>
      </c>
      <c r="B2508">
        <v>570.03497300000004</v>
      </c>
      <c r="D2508" s="11">
        <v>41851</v>
      </c>
      <c r="E2508">
        <v>579.54998799999998</v>
      </c>
    </row>
    <row r="2509" spans="1:5" x14ac:dyDescent="0.2">
      <c r="A2509" s="11">
        <v>41852</v>
      </c>
      <c r="B2509">
        <v>564.520081</v>
      </c>
      <c r="D2509" s="11">
        <v>41852</v>
      </c>
      <c r="E2509">
        <v>573.59997599999997</v>
      </c>
    </row>
    <row r="2510" spans="1:5" x14ac:dyDescent="0.2">
      <c r="A2510" s="11">
        <v>41855</v>
      </c>
      <c r="B2510">
        <v>571.58074999999997</v>
      </c>
      <c r="D2510" s="11">
        <v>41855</v>
      </c>
      <c r="E2510">
        <v>582.27002000000005</v>
      </c>
    </row>
    <row r="2511" spans="1:5" x14ac:dyDescent="0.2">
      <c r="A2511" s="11">
        <v>41856</v>
      </c>
      <c r="B2511">
        <v>563.52282700000001</v>
      </c>
      <c r="D2511" s="11">
        <v>41856</v>
      </c>
      <c r="E2511">
        <v>573.14001499999995</v>
      </c>
    </row>
    <row r="2512" spans="1:5" x14ac:dyDescent="0.2">
      <c r="A2512" s="11">
        <v>41857</v>
      </c>
      <c r="B2512">
        <v>564.82330300000001</v>
      </c>
      <c r="D2512" s="11">
        <v>41857</v>
      </c>
      <c r="E2512">
        <v>574.48999000000003</v>
      </c>
    </row>
    <row r="2513" spans="1:5" x14ac:dyDescent="0.2">
      <c r="A2513" s="11">
        <v>41858</v>
      </c>
      <c r="B2513">
        <v>561.81750499999998</v>
      </c>
      <c r="D2513" s="11">
        <v>41858</v>
      </c>
      <c r="E2513">
        <v>571.80999799999995</v>
      </c>
    </row>
    <row r="2514" spans="1:5" x14ac:dyDescent="0.2">
      <c r="A2514" s="11">
        <v>41859</v>
      </c>
      <c r="B2514">
        <v>567.21270800000002</v>
      </c>
      <c r="D2514" s="11">
        <v>41859</v>
      </c>
      <c r="E2514">
        <v>577.94000200000005</v>
      </c>
    </row>
    <row r="2515" spans="1:5" x14ac:dyDescent="0.2">
      <c r="A2515" s="11">
        <v>41862</v>
      </c>
      <c r="B2515">
        <v>566.32513400000005</v>
      </c>
      <c r="D2515" s="11">
        <v>41862</v>
      </c>
      <c r="E2515">
        <v>577.25</v>
      </c>
    </row>
    <row r="2516" spans="1:5" x14ac:dyDescent="0.2">
      <c r="A2516" s="11">
        <v>41863</v>
      </c>
      <c r="B2516">
        <v>561.18926999999996</v>
      </c>
      <c r="D2516" s="11">
        <v>41863</v>
      </c>
      <c r="E2516">
        <v>572.11999500000002</v>
      </c>
    </row>
    <row r="2517" spans="1:5" x14ac:dyDescent="0.2">
      <c r="A2517" s="11">
        <v>41864</v>
      </c>
      <c r="B2517">
        <v>573.20623799999998</v>
      </c>
      <c r="D2517" s="11">
        <v>41864</v>
      </c>
      <c r="E2517">
        <v>584.55999799999995</v>
      </c>
    </row>
    <row r="2518" spans="1:5" x14ac:dyDescent="0.2">
      <c r="A2518" s="11">
        <v>41865</v>
      </c>
      <c r="B2518">
        <v>573.07659899999999</v>
      </c>
      <c r="D2518" s="11">
        <v>41865</v>
      </c>
      <c r="E2518">
        <v>584.65002400000003</v>
      </c>
    </row>
    <row r="2519" spans="1:5" x14ac:dyDescent="0.2">
      <c r="A2519" s="11">
        <v>41866</v>
      </c>
      <c r="B2519">
        <v>571.909851</v>
      </c>
      <c r="D2519" s="11">
        <v>41866</v>
      </c>
      <c r="E2519">
        <v>583.71002199999998</v>
      </c>
    </row>
    <row r="2520" spans="1:5" x14ac:dyDescent="0.2">
      <c r="A2520" s="11">
        <v>41869</v>
      </c>
      <c r="B2520">
        <v>580.56604000000004</v>
      </c>
      <c r="D2520" s="11">
        <v>41869</v>
      </c>
      <c r="E2520">
        <v>592.70001200000002</v>
      </c>
    </row>
    <row r="2521" spans="1:5" x14ac:dyDescent="0.2">
      <c r="A2521" s="11">
        <v>41870</v>
      </c>
      <c r="B2521">
        <v>585.25317399999994</v>
      </c>
      <c r="D2521" s="11">
        <v>41870</v>
      </c>
      <c r="E2521">
        <v>597.10998500000005</v>
      </c>
    </row>
    <row r="2522" spans="1:5" x14ac:dyDescent="0.2">
      <c r="A2522" s="11">
        <v>41871</v>
      </c>
      <c r="B2522">
        <v>582.88964799999997</v>
      </c>
      <c r="D2522" s="11">
        <v>41871</v>
      </c>
      <c r="E2522">
        <v>595.40997300000004</v>
      </c>
    </row>
    <row r="2523" spans="1:5" x14ac:dyDescent="0.2">
      <c r="A2523" s="11">
        <v>41872</v>
      </c>
      <c r="B2523">
        <v>581.77276600000005</v>
      </c>
      <c r="D2523" s="11">
        <v>41872</v>
      </c>
      <c r="E2523">
        <v>592.419983</v>
      </c>
    </row>
    <row r="2524" spans="1:5" x14ac:dyDescent="0.2">
      <c r="A2524" s="11">
        <v>41873</v>
      </c>
      <c r="B2524">
        <v>580.964966</v>
      </c>
      <c r="D2524" s="11">
        <v>41873</v>
      </c>
      <c r="E2524">
        <v>592.53997800000002</v>
      </c>
    </row>
    <row r="2525" spans="1:5" x14ac:dyDescent="0.2">
      <c r="A2525" s="11">
        <v>41876</v>
      </c>
      <c r="B2525">
        <v>578.61144999999999</v>
      </c>
      <c r="D2525" s="11">
        <v>41876</v>
      </c>
      <c r="E2525">
        <v>590.57000700000003</v>
      </c>
    </row>
    <row r="2526" spans="1:5" x14ac:dyDescent="0.2">
      <c r="A2526" s="11">
        <v>41877</v>
      </c>
      <c r="B2526">
        <v>576.27783199999999</v>
      </c>
      <c r="D2526" s="11">
        <v>41877</v>
      </c>
      <c r="E2526">
        <v>588.11999500000002</v>
      </c>
    </row>
    <row r="2527" spans="1:5" x14ac:dyDescent="0.2">
      <c r="A2527" s="11">
        <v>41878</v>
      </c>
      <c r="B2527">
        <v>569.43658400000004</v>
      </c>
      <c r="D2527" s="11">
        <v>41878</v>
      </c>
      <c r="E2527">
        <v>583</v>
      </c>
    </row>
    <row r="2528" spans="1:5" x14ac:dyDescent="0.2">
      <c r="A2528" s="11">
        <v>41879</v>
      </c>
      <c r="B2528">
        <v>567.64154099999996</v>
      </c>
      <c r="D2528" s="11">
        <v>41879</v>
      </c>
      <c r="E2528">
        <v>580.32000700000003</v>
      </c>
    </row>
    <row r="2529" spans="1:5" x14ac:dyDescent="0.2">
      <c r="A2529" s="11">
        <v>41880</v>
      </c>
      <c r="B2529">
        <v>570.03497300000004</v>
      </c>
      <c r="D2529" s="11">
        <v>41880</v>
      </c>
      <c r="E2529">
        <v>582.35998500000005</v>
      </c>
    </row>
    <row r="2530" spans="1:5" x14ac:dyDescent="0.2">
      <c r="A2530" s="11">
        <v>41884</v>
      </c>
      <c r="B2530">
        <v>575.74926800000003</v>
      </c>
      <c r="D2530" s="11">
        <v>41884</v>
      </c>
      <c r="E2530">
        <v>588.63000499999998</v>
      </c>
    </row>
    <row r="2531" spans="1:5" x14ac:dyDescent="0.2">
      <c r="A2531" s="11">
        <v>41885</v>
      </c>
      <c r="B2531">
        <v>576.35760500000004</v>
      </c>
      <c r="D2531" s="11">
        <v>41885</v>
      </c>
      <c r="E2531">
        <v>589.52002000000005</v>
      </c>
    </row>
    <row r="2532" spans="1:5" x14ac:dyDescent="0.2">
      <c r="A2532" s="11">
        <v>41886</v>
      </c>
      <c r="B2532">
        <v>580.38653599999998</v>
      </c>
      <c r="D2532" s="11">
        <v>41886</v>
      </c>
      <c r="E2532">
        <v>593.14001499999995</v>
      </c>
    </row>
    <row r="2533" spans="1:5" x14ac:dyDescent="0.2">
      <c r="A2533" s="11">
        <v>41887</v>
      </c>
      <c r="B2533">
        <v>584.47534199999996</v>
      </c>
      <c r="D2533" s="11">
        <v>41887</v>
      </c>
      <c r="E2533">
        <v>597.78002900000001</v>
      </c>
    </row>
    <row r="2534" spans="1:5" x14ac:dyDescent="0.2">
      <c r="A2534" s="11">
        <v>41890</v>
      </c>
      <c r="B2534">
        <v>588.10534700000005</v>
      </c>
      <c r="D2534" s="11">
        <v>41890</v>
      </c>
      <c r="E2534">
        <v>601.63000499999998</v>
      </c>
    </row>
    <row r="2535" spans="1:5" x14ac:dyDescent="0.2">
      <c r="A2535" s="11">
        <v>41891</v>
      </c>
      <c r="B2535">
        <v>579.41918899999996</v>
      </c>
      <c r="D2535" s="11">
        <v>41891</v>
      </c>
      <c r="E2535">
        <v>591.96997099999999</v>
      </c>
    </row>
    <row r="2536" spans="1:5" x14ac:dyDescent="0.2">
      <c r="A2536" s="11">
        <v>41892</v>
      </c>
      <c r="B2536">
        <v>581.50347899999997</v>
      </c>
      <c r="D2536" s="11">
        <v>41892</v>
      </c>
      <c r="E2536">
        <v>593.419983</v>
      </c>
    </row>
    <row r="2537" spans="1:5" x14ac:dyDescent="0.2">
      <c r="A2537" s="11">
        <v>41893</v>
      </c>
      <c r="B2537">
        <v>579.75830099999996</v>
      </c>
      <c r="D2537" s="11">
        <v>41893</v>
      </c>
      <c r="E2537">
        <v>591.10998500000005</v>
      </c>
    </row>
    <row r="2538" spans="1:5" x14ac:dyDescent="0.2">
      <c r="A2538" s="11">
        <v>41894</v>
      </c>
      <c r="B2538">
        <v>574.04394500000001</v>
      </c>
      <c r="D2538" s="11">
        <v>41894</v>
      </c>
      <c r="E2538">
        <v>584.90002400000003</v>
      </c>
    </row>
    <row r="2539" spans="1:5" x14ac:dyDescent="0.2">
      <c r="A2539" s="11">
        <v>41897</v>
      </c>
      <c r="B2539">
        <v>571.53088400000001</v>
      </c>
      <c r="D2539" s="11">
        <v>41897</v>
      </c>
      <c r="E2539">
        <v>581.64001499999995</v>
      </c>
    </row>
    <row r="2540" spans="1:5" x14ac:dyDescent="0.2">
      <c r="A2540" s="11">
        <v>41898</v>
      </c>
      <c r="B2540">
        <v>578.362122</v>
      </c>
      <c r="D2540" s="11">
        <v>41898</v>
      </c>
      <c r="E2540">
        <v>588.78002900000001</v>
      </c>
    </row>
    <row r="2541" spans="1:5" x14ac:dyDescent="0.2">
      <c r="A2541" s="11">
        <v>41899</v>
      </c>
      <c r="B2541">
        <v>583.16888400000005</v>
      </c>
      <c r="D2541" s="11">
        <v>41899</v>
      </c>
      <c r="E2541">
        <v>593.28997800000002</v>
      </c>
    </row>
    <row r="2542" spans="1:5" x14ac:dyDescent="0.2">
      <c r="A2542" s="11">
        <v>41900</v>
      </c>
      <c r="B2542">
        <v>587.65661599999999</v>
      </c>
      <c r="D2542" s="11">
        <v>41900</v>
      </c>
      <c r="E2542">
        <v>597.27002000000005</v>
      </c>
    </row>
    <row r="2543" spans="1:5" x14ac:dyDescent="0.2">
      <c r="A2543" s="11">
        <v>41901</v>
      </c>
      <c r="B2543">
        <v>594.44793700000002</v>
      </c>
      <c r="D2543" s="11">
        <v>41901</v>
      </c>
      <c r="E2543">
        <v>605.40002400000003</v>
      </c>
    </row>
    <row r="2544" spans="1:5" x14ac:dyDescent="0.2">
      <c r="A2544" s="11">
        <v>41904</v>
      </c>
      <c r="B2544">
        <v>585.76178000000004</v>
      </c>
      <c r="D2544" s="11">
        <v>41904</v>
      </c>
      <c r="E2544">
        <v>597.27002000000005</v>
      </c>
    </row>
    <row r="2545" spans="1:5" x14ac:dyDescent="0.2">
      <c r="A2545" s="11">
        <v>41905</v>
      </c>
      <c r="B2545">
        <v>579.53887899999995</v>
      </c>
      <c r="D2545" s="11">
        <v>41905</v>
      </c>
      <c r="E2545">
        <v>591.17999299999997</v>
      </c>
    </row>
    <row r="2546" spans="1:5" x14ac:dyDescent="0.2">
      <c r="A2546" s="11">
        <v>41906</v>
      </c>
      <c r="B2546">
        <v>586.38006600000006</v>
      </c>
      <c r="D2546" s="11">
        <v>41906</v>
      </c>
      <c r="E2546">
        <v>598.419983</v>
      </c>
    </row>
    <row r="2547" spans="1:5" x14ac:dyDescent="0.2">
      <c r="A2547" s="11">
        <v>41907</v>
      </c>
      <c r="B2547">
        <v>573.48547399999995</v>
      </c>
      <c r="D2547" s="11">
        <v>41907</v>
      </c>
      <c r="E2547">
        <v>585.25</v>
      </c>
    </row>
    <row r="2548" spans="1:5" x14ac:dyDescent="0.2">
      <c r="A2548" s="11">
        <v>41908</v>
      </c>
      <c r="B2548">
        <v>575.51989700000001</v>
      </c>
      <c r="D2548" s="11">
        <v>41908</v>
      </c>
      <c r="E2548">
        <v>587.90002400000003</v>
      </c>
    </row>
    <row r="2549" spans="1:5" x14ac:dyDescent="0.2">
      <c r="A2549" s="11">
        <v>41911</v>
      </c>
      <c r="B2549">
        <v>574.78192100000001</v>
      </c>
      <c r="D2549" s="11">
        <v>41911</v>
      </c>
      <c r="E2549">
        <v>587.80999799999995</v>
      </c>
    </row>
    <row r="2550" spans="1:5" x14ac:dyDescent="0.2">
      <c r="A2550" s="11">
        <v>41912</v>
      </c>
      <c r="B2550">
        <v>575.77917500000001</v>
      </c>
      <c r="D2550" s="11">
        <v>41912</v>
      </c>
      <c r="E2550">
        <v>588.40997300000004</v>
      </c>
    </row>
    <row r="2551" spans="1:5" x14ac:dyDescent="0.2">
      <c r="A2551" s="11">
        <v>41913</v>
      </c>
      <c r="B2551">
        <v>566.714111</v>
      </c>
      <c r="D2551" s="11">
        <v>41913</v>
      </c>
      <c r="E2551">
        <v>579.63000499999998</v>
      </c>
    </row>
    <row r="2552" spans="1:5" x14ac:dyDescent="0.2">
      <c r="A2552" s="11">
        <v>41914</v>
      </c>
      <c r="B2552">
        <v>568.51910399999997</v>
      </c>
      <c r="D2552" s="11">
        <v>41914</v>
      </c>
      <c r="E2552">
        <v>580.88000499999998</v>
      </c>
    </row>
    <row r="2553" spans="1:5" x14ac:dyDescent="0.2">
      <c r="A2553" s="11">
        <v>41915</v>
      </c>
      <c r="B2553">
        <v>573.70489499999996</v>
      </c>
      <c r="D2553" s="11">
        <v>41915</v>
      </c>
      <c r="E2553">
        <v>586.25</v>
      </c>
    </row>
    <row r="2554" spans="1:5" x14ac:dyDescent="0.2">
      <c r="A2554" s="11">
        <v>41918</v>
      </c>
      <c r="B2554">
        <v>575.769226</v>
      </c>
      <c r="D2554" s="11">
        <v>41918</v>
      </c>
      <c r="E2554">
        <v>587.78002900000001</v>
      </c>
    </row>
    <row r="2555" spans="1:5" x14ac:dyDescent="0.2">
      <c r="A2555" s="11">
        <v>41919</v>
      </c>
      <c r="B2555">
        <v>562.19647199999997</v>
      </c>
      <c r="D2555" s="11">
        <v>41919</v>
      </c>
      <c r="E2555">
        <v>574.09997599999997</v>
      </c>
    </row>
    <row r="2556" spans="1:5" x14ac:dyDescent="0.2">
      <c r="A2556" s="11">
        <v>41920</v>
      </c>
      <c r="B2556">
        <v>570.93249500000002</v>
      </c>
      <c r="D2556" s="11">
        <v>41920</v>
      </c>
      <c r="E2556">
        <v>583.73999000000003</v>
      </c>
    </row>
    <row r="2557" spans="1:5" x14ac:dyDescent="0.2">
      <c r="A2557" s="11">
        <v>41921</v>
      </c>
      <c r="B2557">
        <v>559.34429899999998</v>
      </c>
      <c r="D2557" s="11">
        <v>41921</v>
      </c>
      <c r="E2557">
        <v>570.80999799999995</v>
      </c>
    </row>
    <row r="2558" spans="1:5" x14ac:dyDescent="0.2">
      <c r="A2558" s="11">
        <v>41922</v>
      </c>
      <c r="B2558">
        <v>542.99920699999996</v>
      </c>
      <c r="D2558" s="11">
        <v>41922</v>
      </c>
      <c r="E2558">
        <v>555.19000200000005</v>
      </c>
    </row>
    <row r="2559" spans="1:5" x14ac:dyDescent="0.2">
      <c r="A2559" s="11">
        <v>41925</v>
      </c>
      <c r="B2559">
        <v>531.75006099999996</v>
      </c>
      <c r="D2559" s="11">
        <v>41925</v>
      </c>
      <c r="E2559">
        <v>544.75</v>
      </c>
    </row>
    <row r="2560" spans="1:5" x14ac:dyDescent="0.2">
      <c r="A2560" s="11">
        <v>41926</v>
      </c>
      <c r="B2560">
        <v>536.46710199999995</v>
      </c>
      <c r="D2560" s="11">
        <v>41926</v>
      </c>
      <c r="E2560">
        <v>548.69000200000005</v>
      </c>
    </row>
    <row r="2561" spans="1:5" x14ac:dyDescent="0.2">
      <c r="A2561" s="11">
        <v>41927</v>
      </c>
      <c r="B2561">
        <v>528.57879600000001</v>
      </c>
      <c r="D2561" s="11">
        <v>41927</v>
      </c>
      <c r="E2561">
        <v>540.72997999999995</v>
      </c>
    </row>
    <row r="2562" spans="1:5" x14ac:dyDescent="0.2">
      <c r="A2562" s="11">
        <v>41928</v>
      </c>
      <c r="B2562">
        <v>523.07391399999995</v>
      </c>
      <c r="D2562" s="11">
        <v>41928</v>
      </c>
      <c r="E2562">
        <v>536.919983</v>
      </c>
    </row>
    <row r="2563" spans="1:5" x14ac:dyDescent="0.2">
      <c r="A2563" s="11">
        <v>41929</v>
      </c>
      <c r="B2563">
        <v>509.77041600000001</v>
      </c>
      <c r="D2563" s="11">
        <v>41929</v>
      </c>
      <c r="E2563">
        <v>522.96997099999999</v>
      </c>
    </row>
    <row r="2564" spans="1:5" x14ac:dyDescent="0.2">
      <c r="A2564" s="11">
        <v>41932</v>
      </c>
      <c r="B2564">
        <v>519.41394000000003</v>
      </c>
      <c r="D2564" s="11">
        <v>41932</v>
      </c>
      <c r="E2564">
        <v>532.38000499999998</v>
      </c>
    </row>
    <row r="2565" spans="1:5" x14ac:dyDescent="0.2">
      <c r="A2565" s="11">
        <v>41933</v>
      </c>
      <c r="B2565">
        <v>525.09832800000004</v>
      </c>
      <c r="D2565" s="11">
        <v>41933</v>
      </c>
      <c r="E2565">
        <v>538.03002900000001</v>
      </c>
    </row>
    <row r="2566" spans="1:5" x14ac:dyDescent="0.2">
      <c r="A2566" s="11">
        <v>41934</v>
      </c>
      <c r="B2566">
        <v>531.25146500000005</v>
      </c>
      <c r="D2566" s="11">
        <v>41934</v>
      </c>
      <c r="E2566">
        <v>542.69000200000005</v>
      </c>
    </row>
    <row r="2567" spans="1:5" x14ac:dyDescent="0.2">
      <c r="A2567" s="11">
        <v>41935</v>
      </c>
      <c r="B2567">
        <v>542.49060099999997</v>
      </c>
      <c r="D2567" s="11">
        <v>41935</v>
      </c>
      <c r="E2567">
        <v>553.65002400000003</v>
      </c>
    </row>
    <row r="2568" spans="1:5" x14ac:dyDescent="0.2">
      <c r="A2568" s="11">
        <v>41936</v>
      </c>
      <c r="B2568">
        <v>538.30206299999998</v>
      </c>
      <c r="D2568" s="11">
        <v>41936</v>
      </c>
      <c r="E2568">
        <v>548.90002400000003</v>
      </c>
    </row>
    <row r="2569" spans="1:5" x14ac:dyDescent="0.2">
      <c r="A2569" s="11">
        <v>41939</v>
      </c>
      <c r="B2569">
        <v>539.28936799999997</v>
      </c>
      <c r="D2569" s="11">
        <v>41939</v>
      </c>
      <c r="E2569">
        <v>549.88000499999998</v>
      </c>
    </row>
    <row r="2570" spans="1:5" x14ac:dyDescent="0.2">
      <c r="A2570" s="11">
        <v>41940</v>
      </c>
      <c r="B2570">
        <v>547.39709500000004</v>
      </c>
      <c r="D2570" s="11">
        <v>41940</v>
      </c>
      <c r="E2570">
        <v>558.94000200000005</v>
      </c>
    </row>
    <row r="2571" spans="1:5" x14ac:dyDescent="0.2">
      <c r="A2571" s="11">
        <v>41941</v>
      </c>
      <c r="B2571">
        <v>547.82592799999998</v>
      </c>
      <c r="D2571" s="11">
        <v>41941</v>
      </c>
      <c r="E2571">
        <v>558.45001200000002</v>
      </c>
    </row>
    <row r="2572" spans="1:5" x14ac:dyDescent="0.2">
      <c r="A2572" s="11">
        <v>41942</v>
      </c>
      <c r="B2572">
        <v>548.80328399999996</v>
      </c>
      <c r="D2572" s="11">
        <v>41942</v>
      </c>
      <c r="E2572">
        <v>560.27002000000005</v>
      </c>
    </row>
    <row r="2573" spans="1:5" x14ac:dyDescent="0.2">
      <c r="A2573" s="11">
        <v>41943</v>
      </c>
      <c r="B2573">
        <v>557.54925500000002</v>
      </c>
      <c r="D2573" s="11">
        <v>41943</v>
      </c>
      <c r="E2573">
        <v>567.86999500000002</v>
      </c>
    </row>
    <row r="2574" spans="1:5" x14ac:dyDescent="0.2">
      <c r="A2574" s="11">
        <v>41946</v>
      </c>
      <c r="B2574">
        <v>553.69982900000002</v>
      </c>
      <c r="D2574" s="11">
        <v>41946</v>
      </c>
      <c r="E2574">
        <v>563.77002000000005</v>
      </c>
    </row>
    <row r="2575" spans="1:5" x14ac:dyDescent="0.2">
      <c r="A2575" s="11">
        <v>41947</v>
      </c>
      <c r="B2575">
        <v>552.59283400000004</v>
      </c>
      <c r="D2575" s="11">
        <v>41947</v>
      </c>
      <c r="E2575">
        <v>564.19000200000005</v>
      </c>
    </row>
    <row r="2576" spans="1:5" x14ac:dyDescent="0.2">
      <c r="A2576" s="11">
        <v>41948</v>
      </c>
      <c r="B2576">
        <v>544.42529300000001</v>
      </c>
      <c r="D2576" s="11">
        <v>41948</v>
      </c>
      <c r="E2576">
        <v>555.95001200000002</v>
      </c>
    </row>
    <row r="2577" spans="1:5" x14ac:dyDescent="0.2">
      <c r="A2577" s="11">
        <v>41949</v>
      </c>
      <c r="B2577">
        <v>540.55590800000004</v>
      </c>
      <c r="D2577" s="11">
        <v>41949</v>
      </c>
      <c r="E2577">
        <v>551.69000200000005</v>
      </c>
    </row>
    <row r="2578" spans="1:5" x14ac:dyDescent="0.2">
      <c r="A2578" s="11">
        <v>41950</v>
      </c>
      <c r="B2578">
        <v>539.52874799999995</v>
      </c>
      <c r="D2578" s="11">
        <v>41950</v>
      </c>
      <c r="E2578">
        <v>551.82000700000003</v>
      </c>
    </row>
    <row r="2579" spans="1:5" x14ac:dyDescent="0.2">
      <c r="A2579" s="11">
        <v>41953</v>
      </c>
      <c r="B2579">
        <v>545.99096699999996</v>
      </c>
      <c r="D2579" s="11">
        <v>41953</v>
      </c>
      <c r="E2579">
        <v>558.22997999999995</v>
      </c>
    </row>
    <row r="2580" spans="1:5" x14ac:dyDescent="0.2">
      <c r="A2580" s="11">
        <v>41954</v>
      </c>
      <c r="B2580">
        <v>548.78332499999999</v>
      </c>
      <c r="D2580" s="11">
        <v>41954</v>
      </c>
      <c r="E2580">
        <v>561.28997800000002</v>
      </c>
    </row>
    <row r="2581" spans="1:5" x14ac:dyDescent="0.2">
      <c r="A2581" s="11">
        <v>41955</v>
      </c>
      <c r="B2581">
        <v>545.81146200000001</v>
      </c>
      <c r="D2581" s="11">
        <v>41955</v>
      </c>
      <c r="E2581">
        <v>558.25</v>
      </c>
    </row>
    <row r="2582" spans="1:5" x14ac:dyDescent="0.2">
      <c r="A2582" s="11">
        <v>41956</v>
      </c>
      <c r="B2582">
        <v>543.88678000000004</v>
      </c>
      <c r="D2582" s="11">
        <v>41956</v>
      </c>
      <c r="E2582">
        <v>556.44000200000005</v>
      </c>
    </row>
    <row r="2583" spans="1:5" x14ac:dyDescent="0.2">
      <c r="A2583" s="11">
        <v>41957</v>
      </c>
      <c r="B2583">
        <v>542.90942399999994</v>
      </c>
      <c r="D2583" s="11">
        <v>41957</v>
      </c>
      <c r="E2583">
        <v>555.19000200000005</v>
      </c>
    </row>
    <row r="2584" spans="1:5" x14ac:dyDescent="0.2">
      <c r="A2584" s="11">
        <v>41960</v>
      </c>
      <c r="B2584">
        <v>535.04101600000001</v>
      </c>
      <c r="D2584" s="11">
        <v>41960</v>
      </c>
      <c r="E2584">
        <v>546.64001499999995</v>
      </c>
    </row>
    <row r="2585" spans="1:5" x14ac:dyDescent="0.2">
      <c r="A2585" s="11">
        <v>41961</v>
      </c>
      <c r="B2585">
        <v>533.56512499999997</v>
      </c>
      <c r="D2585" s="11">
        <v>41961</v>
      </c>
      <c r="E2585">
        <v>544.51000999999997</v>
      </c>
    </row>
    <row r="2586" spans="1:5" x14ac:dyDescent="0.2">
      <c r="A2586" s="11">
        <v>41962</v>
      </c>
      <c r="B2586">
        <v>535.51971400000002</v>
      </c>
      <c r="D2586" s="11">
        <v>41962</v>
      </c>
      <c r="E2586">
        <v>547.20001200000002</v>
      </c>
    </row>
    <row r="2587" spans="1:5" x14ac:dyDescent="0.2">
      <c r="A2587" s="11">
        <v>41963</v>
      </c>
      <c r="B2587">
        <v>533.36566200000004</v>
      </c>
      <c r="D2587" s="11">
        <v>41963</v>
      </c>
      <c r="E2587">
        <v>543.76000999999997</v>
      </c>
    </row>
    <row r="2588" spans="1:5" x14ac:dyDescent="0.2">
      <c r="A2588" s="11">
        <v>41964</v>
      </c>
      <c r="B2588">
        <v>536.02832000000001</v>
      </c>
      <c r="D2588" s="11">
        <v>41964</v>
      </c>
      <c r="E2588">
        <v>545.89001499999995</v>
      </c>
    </row>
    <row r="2589" spans="1:5" x14ac:dyDescent="0.2">
      <c r="A2589" s="11">
        <v>41967</v>
      </c>
      <c r="B2589">
        <v>537.79351799999995</v>
      </c>
      <c r="D2589" s="11">
        <v>41967</v>
      </c>
      <c r="E2589">
        <v>547.47997999999995</v>
      </c>
    </row>
    <row r="2590" spans="1:5" x14ac:dyDescent="0.2">
      <c r="A2590" s="11">
        <v>41968</v>
      </c>
      <c r="B2590">
        <v>539.59851100000003</v>
      </c>
      <c r="D2590" s="11">
        <v>41968</v>
      </c>
      <c r="E2590">
        <v>549.22997999999995</v>
      </c>
    </row>
    <row r="2591" spans="1:5" x14ac:dyDescent="0.2">
      <c r="A2591" s="11">
        <v>41969</v>
      </c>
      <c r="B2591">
        <v>538.89050299999997</v>
      </c>
      <c r="D2591" s="11">
        <v>41969</v>
      </c>
      <c r="E2591">
        <v>547.72997999999995</v>
      </c>
    </row>
    <row r="2592" spans="1:5" x14ac:dyDescent="0.2">
      <c r="A2592" s="11">
        <v>41971</v>
      </c>
      <c r="B2592">
        <v>540.346497</v>
      </c>
      <c r="D2592" s="11">
        <v>41971</v>
      </c>
      <c r="E2592">
        <v>549.080017</v>
      </c>
    </row>
    <row r="2593" spans="1:5" x14ac:dyDescent="0.2">
      <c r="A2593" s="11">
        <v>41974</v>
      </c>
      <c r="B2593">
        <v>532.33843999999999</v>
      </c>
      <c r="D2593" s="11">
        <v>41974</v>
      </c>
      <c r="E2593">
        <v>539.65002400000003</v>
      </c>
    </row>
    <row r="2594" spans="1:5" x14ac:dyDescent="0.2">
      <c r="A2594" s="11">
        <v>41975</v>
      </c>
      <c r="B2594">
        <v>532.28857400000004</v>
      </c>
      <c r="D2594" s="11">
        <v>41975</v>
      </c>
      <c r="E2594">
        <v>538.59002699999996</v>
      </c>
    </row>
    <row r="2595" spans="1:5" x14ac:dyDescent="0.2">
      <c r="A2595" s="11">
        <v>41976</v>
      </c>
      <c r="B2595">
        <v>529.86523399999999</v>
      </c>
      <c r="D2595" s="11">
        <v>41976</v>
      </c>
      <c r="E2595">
        <v>536.96997099999999</v>
      </c>
    </row>
    <row r="2596" spans="1:5" x14ac:dyDescent="0.2">
      <c r="A2596" s="11">
        <v>41977</v>
      </c>
      <c r="B2596">
        <v>535.83886700000005</v>
      </c>
      <c r="D2596" s="11">
        <v>41977</v>
      </c>
      <c r="E2596">
        <v>542.580017</v>
      </c>
    </row>
    <row r="2597" spans="1:5" x14ac:dyDescent="0.2">
      <c r="A2597" s="11">
        <v>41978</v>
      </c>
      <c r="B2597">
        <v>523.82183799999996</v>
      </c>
      <c r="D2597" s="11">
        <v>41978</v>
      </c>
      <c r="E2597">
        <v>528.080017</v>
      </c>
    </row>
    <row r="2598" spans="1:5" x14ac:dyDescent="0.2">
      <c r="A2598" s="11">
        <v>41981</v>
      </c>
      <c r="B2598">
        <v>525.53710899999999</v>
      </c>
      <c r="D2598" s="11">
        <v>41981</v>
      </c>
      <c r="E2598">
        <v>530.72997999999995</v>
      </c>
    </row>
    <row r="2599" spans="1:5" x14ac:dyDescent="0.2">
      <c r="A2599" s="11">
        <v>41982</v>
      </c>
      <c r="B2599">
        <v>531.90966800000001</v>
      </c>
      <c r="D2599" s="11">
        <v>41982</v>
      </c>
      <c r="E2599">
        <v>536.10998500000005</v>
      </c>
    </row>
    <row r="2600" spans="1:5" x14ac:dyDescent="0.2">
      <c r="A2600" s="11">
        <v>41983</v>
      </c>
      <c r="B2600">
        <v>524.61962900000003</v>
      </c>
      <c r="D2600" s="11">
        <v>41983</v>
      </c>
      <c r="E2600">
        <v>528.03997800000002</v>
      </c>
    </row>
    <row r="2601" spans="1:5" x14ac:dyDescent="0.2">
      <c r="A2601" s="11">
        <v>41984</v>
      </c>
      <c r="B2601">
        <v>526.89343299999996</v>
      </c>
      <c r="D2601" s="11">
        <v>41984</v>
      </c>
      <c r="E2601">
        <v>532.10998500000005</v>
      </c>
    </row>
    <row r="2602" spans="1:5" x14ac:dyDescent="0.2">
      <c r="A2602" s="11">
        <v>41985</v>
      </c>
      <c r="B2602">
        <v>517.23992899999996</v>
      </c>
      <c r="D2602" s="11">
        <v>41985</v>
      </c>
      <c r="E2602">
        <v>521.51000999999997</v>
      </c>
    </row>
    <row r="2603" spans="1:5" x14ac:dyDescent="0.2">
      <c r="A2603" s="11">
        <v>41988</v>
      </c>
      <c r="B2603">
        <v>512.39324999999997</v>
      </c>
      <c r="D2603" s="11">
        <v>41988</v>
      </c>
      <c r="E2603">
        <v>515.84002699999996</v>
      </c>
    </row>
    <row r="2604" spans="1:5" x14ac:dyDescent="0.2">
      <c r="A2604" s="11">
        <v>41989</v>
      </c>
      <c r="B2604">
        <v>494.03363000000002</v>
      </c>
      <c r="D2604" s="11">
        <v>41989</v>
      </c>
      <c r="E2604">
        <v>498.16000400000001</v>
      </c>
    </row>
    <row r="2605" spans="1:5" x14ac:dyDescent="0.2">
      <c r="A2605" s="11">
        <v>41990</v>
      </c>
      <c r="B2605">
        <v>503.50762900000001</v>
      </c>
      <c r="D2605" s="11">
        <v>41990</v>
      </c>
      <c r="E2605">
        <v>506.45001200000002</v>
      </c>
    </row>
    <row r="2606" spans="1:5" x14ac:dyDescent="0.2">
      <c r="A2606" s="11">
        <v>41991</v>
      </c>
      <c r="B2606">
        <v>509.70062300000001</v>
      </c>
      <c r="D2606" s="11">
        <v>41991</v>
      </c>
      <c r="E2606">
        <v>514.61999500000002</v>
      </c>
    </row>
    <row r="2607" spans="1:5" x14ac:dyDescent="0.2">
      <c r="A2607" s="11">
        <v>41992</v>
      </c>
      <c r="B2607">
        <v>514.93621800000005</v>
      </c>
      <c r="D2607" s="11">
        <v>41992</v>
      </c>
      <c r="E2607">
        <v>520.03997800000002</v>
      </c>
    </row>
    <row r="2608" spans="1:5" x14ac:dyDescent="0.2">
      <c r="A2608" s="11">
        <v>41995</v>
      </c>
      <c r="B2608">
        <v>523.43292199999996</v>
      </c>
      <c r="D2608" s="11">
        <v>41995</v>
      </c>
      <c r="E2608">
        <v>532.29998799999998</v>
      </c>
    </row>
    <row r="2609" spans="1:6" x14ac:dyDescent="0.2">
      <c r="A2609" s="11">
        <v>41996</v>
      </c>
      <c r="B2609">
        <v>529.13726799999995</v>
      </c>
      <c r="D2609" s="11">
        <v>41996</v>
      </c>
      <c r="E2609">
        <v>538.77002000000005</v>
      </c>
    </row>
    <row r="2610" spans="1:6" x14ac:dyDescent="0.2">
      <c r="A2610" s="11">
        <v>41997</v>
      </c>
      <c r="B2610">
        <v>527.32226600000001</v>
      </c>
      <c r="D2610" s="11">
        <v>41997</v>
      </c>
      <c r="E2610">
        <v>536.92999299999997</v>
      </c>
    </row>
    <row r="2611" spans="1:6" x14ac:dyDescent="0.2">
      <c r="A2611" s="11">
        <v>41999</v>
      </c>
      <c r="B2611">
        <v>532.56781000000001</v>
      </c>
      <c r="D2611" s="11">
        <v>41999</v>
      </c>
      <c r="E2611">
        <v>541.52002000000005</v>
      </c>
    </row>
    <row r="2612" spans="1:6" x14ac:dyDescent="0.2">
      <c r="A2612" s="11">
        <v>42002</v>
      </c>
      <c r="B2612">
        <v>528.87799099999995</v>
      </c>
      <c r="D2612" s="11">
        <v>42002</v>
      </c>
      <c r="E2612">
        <v>537.30999799999995</v>
      </c>
    </row>
    <row r="2613" spans="1:6" x14ac:dyDescent="0.2">
      <c r="A2613" s="11">
        <v>42003</v>
      </c>
      <c r="B2613">
        <v>528.96771200000001</v>
      </c>
      <c r="D2613" s="11">
        <v>42003</v>
      </c>
      <c r="E2613">
        <v>535.28002900000001</v>
      </c>
    </row>
    <row r="2614" spans="1:6" x14ac:dyDescent="0.2">
      <c r="A2614" s="23">
        <v>42004</v>
      </c>
      <c r="B2614" s="17">
        <v>524.95874000000003</v>
      </c>
      <c r="C2614" s="17"/>
      <c r="D2614" s="23">
        <v>42004</v>
      </c>
      <c r="E2614" s="17">
        <v>530.65997300000004</v>
      </c>
      <c r="F2614" t="s">
        <v>84</v>
      </c>
    </row>
    <row r="2615" spans="1:6" x14ac:dyDescent="0.2">
      <c r="A2615" s="11">
        <v>42006</v>
      </c>
      <c r="B2615">
        <v>523.373108</v>
      </c>
      <c r="D2615" s="11">
        <v>42006</v>
      </c>
      <c r="E2615">
        <v>529.54998799999998</v>
      </c>
    </row>
    <row r="2616" spans="1:6" x14ac:dyDescent="0.2">
      <c r="A2616" s="11">
        <v>42009</v>
      </c>
      <c r="B2616">
        <v>512.46301300000005</v>
      </c>
      <c r="D2616" s="11">
        <v>42009</v>
      </c>
      <c r="E2616">
        <v>519.46002199999998</v>
      </c>
    </row>
    <row r="2617" spans="1:6" x14ac:dyDescent="0.2">
      <c r="A2617" s="11">
        <v>42010</v>
      </c>
      <c r="B2617">
        <v>500.58563199999998</v>
      </c>
      <c r="D2617" s="11">
        <v>42010</v>
      </c>
      <c r="E2617">
        <v>506.64001500000001</v>
      </c>
    </row>
    <row r="2618" spans="1:6" x14ac:dyDescent="0.2">
      <c r="A2618" s="11">
        <v>42011</v>
      </c>
      <c r="B2618">
        <v>499.72799700000002</v>
      </c>
      <c r="D2618" s="11">
        <v>42011</v>
      </c>
      <c r="E2618">
        <v>505.14999399999999</v>
      </c>
    </row>
    <row r="2619" spans="1:6" x14ac:dyDescent="0.2">
      <c r="A2619" s="11">
        <v>42012</v>
      </c>
      <c r="B2619">
        <v>501.30367999999999</v>
      </c>
      <c r="D2619" s="11">
        <v>42012</v>
      </c>
      <c r="E2619">
        <v>506.91000400000001</v>
      </c>
    </row>
    <row r="2620" spans="1:6" x14ac:dyDescent="0.2">
      <c r="A2620" s="11">
        <v>42013</v>
      </c>
      <c r="B2620">
        <v>494.81149299999998</v>
      </c>
      <c r="D2620" s="11">
        <v>42013</v>
      </c>
      <c r="E2620">
        <v>500.72000100000002</v>
      </c>
    </row>
    <row r="2621" spans="1:6" x14ac:dyDescent="0.2">
      <c r="A2621" s="11">
        <v>42016</v>
      </c>
      <c r="B2621">
        <v>491.20141599999999</v>
      </c>
      <c r="D2621" s="11">
        <v>42016</v>
      </c>
      <c r="E2621">
        <v>497.05999800000001</v>
      </c>
    </row>
    <row r="2622" spans="1:6" x14ac:dyDescent="0.2">
      <c r="A2622" s="11">
        <v>42017</v>
      </c>
      <c r="B2622">
        <v>494.82147200000003</v>
      </c>
      <c r="D2622" s="11">
        <v>42017</v>
      </c>
      <c r="E2622">
        <v>501.79998799999998</v>
      </c>
    </row>
    <row r="2623" spans="1:6" x14ac:dyDescent="0.2">
      <c r="A2623" s="11">
        <v>42018</v>
      </c>
      <c r="B2623">
        <v>499.498627</v>
      </c>
      <c r="D2623" s="11">
        <v>42018</v>
      </c>
      <c r="E2623">
        <v>505.92999300000002</v>
      </c>
    </row>
    <row r="2624" spans="1:6" x14ac:dyDescent="0.2">
      <c r="A2624" s="11">
        <v>42019</v>
      </c>
      <c r="B2624">
        <v>500.41610700000001</v>
      </c>
      <c r="D2624" s="11">
        <v>42019</v>
      </c>
      <c r="E2624">
        <v>504.01001000000002</v>
      </c>
    </row>
    <row r="2625" spans="1:5" x14ac:dyDescent="0.2">
      <c r="A2625" s="11">
        <v>42020</v>
      </c>
      <c r="B2625">
        <v>506.688873</v>
      </c>
      <c r="D2625" s="11">
        <v>42020</v>
      </c>
      <c r="E2625">
        <v>510.459991</v>
      </c>
    </row>
    <row r="2626" spans="1:5" x14ac:dyDescent="0.2">
      <c r="A2626" s="11">
        <v>42024</v>
      </c>
      <c r="B2626">
        <v>505.51211499999999</v>
      </c>
      <c r="D2626" s="11">
        <v>42024</v>
      </c>
      <c r="E2626">
        <v>509.94000199999999</v>
      </c>
    </row>
    <row r="2627" spans="1:5" x14ac:dyDescent="0.2">
      <c r="A2627" s="11">
        <v>42025</v>
      </c>
      <c r="B2627">
        <v>516.62164299999995</v>
      </c>
      <c r="D2627" s="11">
        <v>42025</v>
      </c>
      <c r="E2627">
        <v>520.39001499999995</v>
      </c>
    </row>
    <row r="2628" spans="1:5" x14ac:dyDescent="0.2">
      <c r="A2628" s="11">
        <v>42026</v>
      </c>
      <c r="B2628">
        <v>532.92681900000002</v>
      </c>
      <c r="D2628" s="11">
        <v>42026</v>
      </c>
      <c r="E2628">
        <v>537.29998799999998</v>
      </c>
    </row>
    <row r="2629" spans="1:5" x14ac:dyDescent="0.2">
      <c r="A2629" s="11">
        <v>42027</v>
      </c>
      <c r="B2629">
        <v>538.47161900000003</v>
      </c>
      <c r="D2629" s="11">
        <v>42027</v>
      </c>
      <c r="E2629">
        <v>541.95001200000002</v>
      </c>
    </row>
    <row r="2630" spans="1:5" x14ac:dyDescent="0.2">
      <c r="A2630" s="11">
        <v>42030</v>
      </c>
      <c r="B2630">
        <v>533.74462900000003</v>
      </c>
      <c r="D2630" s="11">
        <v>42030</v>
      </c>
      <c r="E2630">
        <v>536.71997099999999</v>
      </c>
    </row>
    <row r="2631" spans="1:5" x14ac:dyDescent="0.2">
      <c r="A2631" s="11">
        <v>42031</v>
      </c>
      <c r="B2631">
        <v>517.21002199999998</v>
      </c>
      <c r="D2631" s="11">
        <v>42031</v>
      </c>
      <c r="E2631">
        <v>521.19000200000005</v>
      </c>
    </row>
    <row r="2632" spans="1:5" x14ac:dyDescent="0.2">
      <c r="A2632" s="11">
        <v>42032</v>
      </c>
      <c r="B2632">
        <v>508.60363799999999</v>
      </c>
      <c r="D2632" s="11">
        <v>42032</v>
      </c>
      <c r="E2632">
        <v>512.42999299999997</v>
      </c>
    </row>
    <row r="2633" spans="1:5" x14ac:dyDescent="0.2">
      <c r="A2633" s="11">
        <v>42033</v>
      </c>
      <c r="B2633">
        <v>509.26181000000003</v>
      </c>
      <c r="D2633" s="11">
        <v>42033</v>
      </c>
      <c r="E2633">
        <v>513.22997999999995</v>
      </c>
    </row>
    <row r="2634" spans="1:5" x14ac:dyDescent="0.2">
      <c r="A2634" s="11">
        <v>42034</v>
      </c>
      <c r="B2634">
        <v>533.05651899999998</v>
      </c>
      <c r="D2634" s="11">
        <v>42034</v>
      </c>
      <c r="E2634">
        <v>537.54998799999998</v>
      </c>
    </row>
    <row r="2635" spans="1:5" x14ac:dyDescent="0.2">
      <c r="A2635" s="11">
        <v>42037</v>
      </c>
      <c r="B2635">
        <v>527.03301999999996</v>
      </c>
      <c r="D2635" s="11">
        <v>42037</v>
      </c>
      <c r="E2635">
        <v>532.20001200000002</v>
      </c>
    </row>
    <row r="2636" spans="1:5" x14ac:dyDescent="0.2">
      <c r="A2636" s="11">
        <v>42038</v>
      </c>
      <c r="B2636">
        <v>527.79095500000005</v>
      </c>
      <c r="D2636" s="11">
        <v>42038</v>
      </c>
      <c r="E2636">
        <v>533.29998799999998</v>
      </c>
    </row>
    <row r="2637" spans="1:5" x14ac:dyDescent="0.2">
      <c r="A2637" s="11">
        <v>42039</v>
      </c>
      <c r="B2637">
        <v>521.32867399999998</v>
      </c>
      <c r="D2637" s="11">
        <v>42039</v>
      </c>
      <c r="E2637">
        <v>526.09997599999997</v>
      </c>
    </row>
    <row r="2638" spans="1:5" x14ac:dyDescent="0.2">
      <c r="A2638" s="11">
        <v>42040</v>
      </c>
      <c r="B2638">
        <v>526.13549799999998</v>
      </c>
      <c r="D2638" s="11">
        <v>42040</v>
      </c>
      <c r="E2638">
        <v>529.830017</v>
      </c>
    </row>
    <row r="2639" spans="1:5" x14ac:dyDescent="0.2">
      <c r="A2639" s="11">
        <v>42041</v>
      </c>
      <c r="B2639">
        <v>529.54614300000003</v>
      </c>
      <c r="D2639" s="11">
        <v>42041</v>
      </c>
      <c r="E2639">
        <v>533.88000499999998</v>
      </c>
    </row>
    <row r="2640" spans="1:5" x14ac:dyDescent="0.2">
      <c r="A2640" s="11">
        <v>42044</v>
      </c>
      <c r="B2640">
        <v>526.38482699999997</v>
      </c>
      <c r="D2640" s="11">
        <v>42044</v>
      </c>
      <c r="E2640">
        <v>529.28002900000001</v>
      </c>
    </row>
    <row r="2641" spans="1:5" x14ac:dyDescent="0.2">
      <c r="A2641" s="11">
        <v>42045</v>
      </c>
      <c r="B2641">
        <v>535.46984899999995</v>
      </c>
      <c r="D2641" s="11">
        <v>42045</v>
      </c>
      <c r="E2641">
        <v>540.15997300000004</v>
      </c>
    </row>
    <row r="2642" spans="1:5" x14ac:dyDescent="0.2">
      <c r="A2642" s="11">
        <v>42046</v>
      </c>
      <c r="B2642">
        <v>534.50250200000005</v>
      </c>
      <c r="D2642" s="11">
        <v>42046</v>
      </c>
      <c r="E2642">
        <v>538</v>
      </c>
    </row>
    <row r="2643" spans="1:5" x14ac:dyDescent="0.2">
      <c r="A2643" s="11">
        <v>42047</v>
      </c>
      <c r="B2643">
        <v>541.44348100000002</v>
      </c>
      <c r="D2643" s="11">
        <v>42047</v>
      </c>
      <c r="E2643">
        <v>546.01000999999997</v>
      </c>
    </row>
    <row r="2644" spans="1:5" x14ac:dyDescent="0.2">
      <c r="A2644" s="11">
        <v>42048</v>
      </c>
      <c r="B2644">
        <v>547.50683600000002</v>
      </c>
      <c r="D2644" s="11">
        <v>42048</v>
      </c>
      <c r="E2644">
        <v>551.15997300000004</v>
      </c>
    </row>
    <row r="2645" spans="1:5" x14ac:dyDescent="0.2">
      <c r="A2645" s="11">
        <v>42052</v>
      </c>
      <c r="B2645">
        <v>541.35369900000001</v>
      </c>
      <c r="D2645" s="11">
        <v>42052</v>
      </c>
      <c r="E2645">
        <v>545.01000999999997</v>
      </c>
    </row>
    <row r="2646" spans="1:5" x14ac:dyDescent="0.2">
      <c r="A2646" s="11">
        <v>42053</v>
      </c>
      <c r="B2646">
        <v>538.22229000000004</v>
      </c>
      <c r="D2646" s="11">
        <v>42053</v>
      </c>
      <c r="E2646">
        <v>542.65002400000003</v>
      </c>
    </row>
    <row r="2647" spans="1:5" x14ac:dyDescent="0.2">
      <c r="A2647" s="11">
        <v>42054</v>
      </c>
      <c r="B2647">
        <v>541.38360599999999</v>
      </c>
      <c r="D2647" s="11">
        <v>42054</v>
      </c>
      <c r="E2647">
        <v>546.45001200000002</v>
      </c>
    </row>
    <row r="2648" spans="1:5" x14ac:dyDescent="0.2">
      <c r="A2648" s="11">
        <v>42055</v>
      </c>
      <c r="B2648">
        <v>537.47436500000003</v>
      </c>
      <c r="D2648" s="11">
        <v>42055</v>
      </c>
      <c r="E2648">
        <v>541.79998799999998</v>
      </c>
    </row>
    <row r="2649" spans="1:5" x14ac:dyDescent="0.2">
      <c r="A2649" s="11">
        <v>42058</v>
      </c>
      <c r="B2649">
        <v>530.45361300000002</v>
      </c>
      <c r="D2649" s="11">
        <v>42058</v>
      </c>
      <c r="E2649">
        <v>535</v>
      </c>
    </row>
    <row r="2650" spans="1:5" x14ac:dyDescent="0.2">
      <c r="A2650" s="11">
        <v>42059</v>
      </c>
      <c r="B2650">
        <v>534.62219200000004</v>
      </c>
      <c r="D2650" s="11">
        <v>42059</v>
      </c>
      <c r="E2650">
        <v>538.65002400000003</v>
      </c>
    </row>
    <row r="2651" spans="1:5" x14ac:dyDescent="0.2">
      <c r="A2651" s="11">
        <v>42060</v>
      </c>
      <c r="B2651">
        <v>542.38091999999995</v>
      </c>
      <c r="D2651" s="11">
        <v>42060</v>
      </c>
      <c r="E2651">
        <v>547.330017</v>
      </c>
    </row>
    <row r="2652" spans="1:5" x14ac:dyDescent="0.2">
      <c r="A2652" s="11">
        <v>42061</v>
      </c>
      <c r="B2652">
        <v>553.95910600000002</v>
      </c>
      <c r="D2652" s="11">
        <v>42061</v>
      </c>
      <c r="E2652">
        <v>559.28997800000002</v>
      </c>
    </row>
    <row r="2653" spans="1:5" x14ac:dyDescent="0.2">
      <c r="A2653" s="11">
        <v>42062</v>
      </c>
      <c r="B2653">
        <v>556.87109399999997</v>
      </c>
      <c r="D2653" s="11">
        <v>42062</v>
      </c>
      <c r="E2653">
        <v>562.63000499999998</v>
      </c>
    </row>
    <row r="2654" spans="1:5" x14ac:dyDescent="0.2">
      <c r="A2654" s="11">
        <v>42065</v>
      </c>
      <c r="B2654">
        <v>569.77569600000004</v>
      </c>
      <c r="D2654" s="11">
        <v>42065</v>
      </c>
      <c r="E2654">
        <v>575.02002000000005</v>
      </c>
    </row>
    <row r="2655" spans="1:5" x14ac:dyDescent="0.2">
      <c r="A2655" s="11">
        <v>42066</v>
      </c>
      <c r="B2655">
        <v>572.06939699999998</v>
      </c>
      <c r="D2655" s="11">
        <v>42066</v>
      </c>
      <c r="E2655">
        <v>578.78997800000002</v>
      </c>
    </row>
    <row r="2656" spans="1:5" x14ac:dyDescent="0.2">
      <c r="A2656" s="11">
        <v>42067</v>
      </c>
      <c r="B2656">
        <v>571.80011000000002</v>
      </c>
      <c r="D2656" s="11">
        <v>42067</v>
      </c>
      <c r="E2656">
        <v>578.330017</v>
      </c>
    </row>
    <row r="2657" spans="1:5" x14ac:dyDescent="0.2">
      <c r="A2657" s="11">
        <v>42068</v>
      </c>
      <c r="B2657">
        <v>573.75476100000003</v>
      </c>
      <c r="D2657" s="11">
        <v>42068</v>
      </c>
      <c r="E2657">
        <v>581.42999299999997</v>
      </c>
    </row>
    <row r="2658" spans="1:5" x14ac:dyDescent="0.2">
      <c r="A2658" s="11">
        <v>42069</v>
      </c>
      <c r="B2658">
        <v>566.13067599999999</v>
      </c>
      <c r="D2658" s="11">
        <v>42069</v>
      </c>
      <c r="E2658">
        <v>572.90002400000003</v>
      </c>
    </row>
    <row r="2659" spans="1:5" x14ac:dyDescent="0.2">
      <c r="A2659" s="11">
        <v>42072</v>
      </c>
      <c r="B2659">
        <v>567.29247999999995</v>
      </c>
      <c r="D2659" s="11">
        <v>42072</v>
      </c>
      <c r="E2659">
        <v>574.09997599999997</v>
      </c>
    </row>
    <row r="2660" spans="1:5" x14ac:dyDescent="0.2">
      <c r="A2660" s="11">
        <v>42073</v>
      </c>
      <c r="B2660">
        <v>553.49041699999998</v>
      </c>
      <c r="D2660" s="11">
        <v>42073</v>
      </c>
      <c r="E2660">
        <v>559.84997599999997</v>
      </c>
    </row>
    <row r="2661" spans="1:5" x14ac:dyDescent="0.2">
      <c r="A2661" s="11">
        <v>42074</v>
      </c>
      <c r="B2661">
        <v>549.67089799999997</v>
      </c>
      <c r="D2661" s="11">
        <v>42074</v>
      </c>
      <c r="E2661">
        <v>555.69000200000005</v>
      </c>
    </row>
    <row r="2662" spans="1:5" x14ac:dyDescent="0.2">
      <c r="A2662" s="11">
        <v>42075</v>
      </c>
      <c r="B2662">
        <v>553.989014</v>
      </c>
      <c r="D2662" s="11">
        <v>42075</v>
      </c>
      <c r="E2662">
        <v>561.169983</v>
      </c>
    </row>
    <row r="2663" spans="1:5" x14ac:dyDescent="0.2">
      <c r="A2663" s="11">
        <v>42076</v>
      </c>
      <c r="B2663">
        <v>545.82147199999997</v>
      </c>
      <c r="D2663" s="11">
        <v>42076</v>
      </c>
      <c r="E2663">
        <v>553</v>
      </c>
    </row>
    <row r="2664" spans="1:5" x14ac:dyDescent="0.2">
      <c r="A2664" s="11">
        <v>42079</v>
      </c>
      <c r="B2664">
        <v>552.99176</v>
      </c>
      <c r="D2664" s="11">
        <v>42079</v>
      </c>
      <c r="E2664">
        <v>561.64001499999995</v>
      </c>
    </row>
    <row r="2665" spans="1:5" x14ac:dyDescent="0.2">
      <c r="A2665" s="11">
        <v>42080</v>
      </c>
      <c r="B2665">
        <v>549.33178699999996</v>
      </c>
      <c r="D2665" s="11">
        <v>42080</v>
      </c>
      <c r="E2665">
        <v>557.60998500000005</v>
      </c>
    </row>
    <row r="2666" spans="1:5" x14ac:dyDescent="0.2">
      <c r="A2666" s="11">
        <v>42081</v>
      </c>
      <c r="B2666">
        <v>557.96807899999999</v>
      </c>
      <c r="D2666" s="11">
        <v>42081</v>
      </c>
      <c r="E2666">
        <v>566.15997300000004</v>
      </c>
    </row>
    <row r="2667" spans="1:5" x14ac:dyDescent="0.2">
      <c r="A2667" s="11">
        <v>42082</v>
      </c>
      <c r="B2667">
        <v>556.462219</v>
      </c>
      <c r="D2667" s="11">
        <v>42082</v>
      </c>
      <c r="E2667">
        <v>563.669983</v>
      </c>
    </row>
    <row r="2668" spans="1:5" x14ac:dyDescent="0.2">
      <c r="A2668" s="11">
        <v>42083</v>
      </c>
      <c r="B2668">
        <v>558.82574499999998</v>
      </c>
      <c r="D2668" s="11">
        <v>42083</v>
      </c>
      <c r="E2668">
        <v>564.95001200000002</v>
      </c>
    </row>
    <row r="2669" spans="1:5" x14ac:dyDescent="0.2">
      <c r="A2669" s="11">
        <v>42086</v>
      </c>
      <c r="B2669">
        <v>557.27996800000005</v>
      </c>
      <c r="D2669" s="11">
        <v>42086</v>
      </c>
      <c r="E2669">
        <v>565.36999500000002</v>
      </c>
    </row>
    <row r="2670" spans="1:5" x14ac:dyDescent="0.2">
      <c r="A2670" s="11">
        <v>42087</v>
      </c>
      <c r="B2670">
        <v>568.62884499999996</v>
      </c>
      <c r="D2670" s="11">
        <v>42087</v>
      </c>
      <c r="E2670">
        <v>577.53997800000002</v>
      </c>
    </row>
    <row r="2671" spans="1:5" x14ac:dyDescent="0.2">
      <c r="A2671" s="11">
        <v>42088</v>
      </c>
      <c r="B2671">
        <v>557.25506600000006</v>
      </c>
      <c r="D2671" s="11">
        <v>42088</v>
      </c>
      <c r="E2671">
        <v>567</v>
      </c>
    </row>
    <row r="2672" spans="1:5" x14ac:dyDescent="0.2">
      <c r="A2672" s="11">
        <v>42089</v>
      </c>
      <c r="B2672">
        <v>553.64996299999996</v>
      </c>
      <c r="D2672" s="11">
        <v>42089</v>
      </c>
      <c r="E2672">
        <v>563.64001499999995</v>
      </c>
    </row>
    <row r="2673" spans="1:5" x14ac:dyDescent="0.2">
      <c r="A2673" s="11">
        <v>42090</v>
      </c>
      <c r="B2673">
        <v>546.83868399999994</v>
      </c>
      <c r="D2673" s="11">
        <v>42090</v>
      </c>
      <c r="E2673">
        <v>557.54998799999998</v>
      </c>
    </row>
    <row r="2674" spans="1:5" x14ac:dyDescent="0.2">
      <c r="A2674" s="11">
        <v>42093</v>
      </c>
      <c r="B2674">
        <v>550.51855499999999</v>
      </c>
      <c r="D2674" s="11">
        <v>42093</v>
      </c>
      <c r="E2674">
        <v>561.14001499999995</v>
      </c>
    </row>
    <row r="2675" spans="1:5" x14ac:dyDescent="0.2">
      <c r="A2675" s="11">
        <v>42094</v>
      </c>
      <c r="B2675">
        <v>546.49957300000005</v>
      </c>
      <c r="D2675" s="11">
        <v>42094</v>
      </c>
      <c r="E2675">
        <v>554.70001200000002</v>
      </c>
    </row>
    <row r="2676" spans="1:5" x14ac:dyDescent="0.2">
      <c r="A2676" s="11">
        <v>42095</v>
      </c>
      <c r="B2676">
        <v>541.07446300000004</v>
      </c>
      <c r="D2676" s="11">
        <v>42095</v>
      </c>
      <c r="E2676">
        <v>549.48999000000003</v>
      </c>
    </row>
    <row r="2677" spans="1:5" x14ac:dyDescent="0.2">
      <c r="A2677" s="11">
        <v>42096</v>
      </c>
      <c r="B2677">
        <v>534.06372099999999</v>
      </c>
      <c r="D2677" s="11">
        <v>42096</v>
      </c>
      <c r="E2677">
        <v>541.30999799999995</v>
      </c>
    </row>
    <row r="2678" spans="1:5" x14ac:dyDescent="0.2">
      <c r="A2678" s="11">
        <v>42100</v>
      </c>
      <c r="B2678">
        <v>535.29534899999999</v>
      </c>
      <c r="D2678" s="11">
        <v>42100</v>
      </c>
      <c r="E2678">
        <v>543.95001200000002</v>
      </c>
    </row>
    <row r="2679" spans="1:5" x14ac:dyDescent="0.2">
      <c r="A2679" s="11">
        <v>42101</v>
      </c>
      <c r="B2679">
        <v>535.549622</v>
      </c>
      <c r="D2679" s="11">
        <v>42101</v>
      </c>
      <c r="E2679">
        <v>544.85998500000005</v>
      </c>
    </row>
    <row r="2680" spans="1:5" x14ac:dyDescent="0.2">
      <c r="A2680" s="11">
        <v>42102</v>
      </c>
      <c r="B2680">
        <v>540.12707499999999</v>
      </c>
      <c r="D2680" s="11">
        <v>42102</v>
      </c>
      <c r="E2680">
        <v>548.84002699999996</v>
      </c>
    </row>
    <row r="2681" spans="1:5" x14ac:dyDescent="0.2">
      <c r="A2681" s="11">
        <v>42103</v>
      </c>
      <c r="B2681">
        <v>539.29937700000005</v>
      </c>
      <c r="D2681" s="11">
        <v>42103</v>
      </c>
      <c r="E2681">
        <v>548.02002000000005</v>
      </c>
    </row>
    <row r="2682" spans="1:5" x14ac:dyDescent="0.2">
      <c r="A2682" s="11">
        <v>42104</v>
      </c>
      <c r="B2682">
        <v>538.53143299999999</v>
      </c>
      <c r="D2682" s="11">
        <v>42104</v>
      </c>
      <c r="E2682">
        <v>548.53997800000002</v>
      </c>
    </row>
    <row r="2683" spans="1:5" x14ac:dyDescent="0.2">
      <c r="A2683" s="11">
        <v>42107</v>
      </c>
      <c r="B2683">
        <v>537.69378700000004</v>
      </c>
      <c r="D2683" s="11">
        <v>42107</v>
      </c>
      <c r="E2683">
        <v>548.64001499999995</v>
      </c>
    </row>
    <row r="2684" spans="1:5" x14ac:dyDescent="0.2">
      <c r="A2684" s="11">
        <v>42108</v>
      </c>
      <c r="B2684">
        <v>528.93780500000003</v>
      </c>
      <c r="D2684" s="11">
        <v>42108</v>
      </c>
      <c r="E2684">
        <v>539.78002900000001</v>
      </c>
    </row>
    <row r="2685" spans="1:5" x14ac:dyDescent="0.2">
      <c r="A2685" s="11">
        <v>42109</v>
      </c>
      <c r="B2685">
        <v>531.07195999999999</v>
      </c>
      <c r="D2685" s="11">
        <v>42109</v>
      </c>
      <c r="E2685">
        <v>541.03997800000002</v>
      </c>
    </row>
    <row r="2686" spans="1:5" x14ac:dyDescent="0.2">
      <c r="A2686" s="11">
        <v>42110</v>
      </c>
      <c r="B2686">
        <v>532.33843999999999</v>
      </c>
      <c r="D2686" s="11">
        <v>42110</v>
      </c>
      <c r="E2686">
        <v>543.52002000000005</v>
      </c>
    </row>
    <row r="2687" spans="1:5" x14ac:dyDescent="0.2">
      <c r="A2687" s="11">
        <v>42111</v>
      </c>
      <c r="B2687">
        <v>522.61517300000003</v>
      </c>
      <c r="D2687" s="11">
        <v>42111</v>
      </c>
      <c r="E2687">
        <v>532.73999000000003</v>
      </c>
    </row>
    <row r="2688" spans="1:5" x14ac:dyDescent="0.2">
      <c r="A2688" s="11">
        <v>42114</v>
      </c>
      <c r="B2688">
        <v>533.91412400000002</v>
      </c>
      <c r="D2688" s="11">
        <v>42114</v>
      </c>
      <c r="E2688">
        <v>544.53002900000001</v>
      </c>
    </row>
    <row r="2689" spans="1:5" x14ac:dyDescent="0.2">
      <c r="A2689" s="11">
        <v>42115</v>
      </c>
      <c r="B2689">
        <v>532.50799600000005</v>
      </c>
      <c r="D2689" s="11">
        <v>42115</v>
      </c>
      <c r="E2689">
        <v>542.919983</v>
      </c>
    </row>
    <row r="2690" spans="1:5" x14ac:dyDescent="0.2">
      <c r="A2690" s="11">
        <v>42116</v>
      </c>
      <c r="B2690">
        <v>537.88824499999998</v>
      </c>
      <c r="D2690" s="11">
        <v>42116</v>
      </c>
      <c r="E2690">
        <v>549.17999299999997</v>
      </c>
    </row>
    <row r="2691" spans="1:5" x14ac:dyDescent="0.2">
      <c r="A2691" s="11">
        <v>42117</v>
      </c>
      <c r="B2691">
        <v>545.50231900000006</v>
      </c>
      <c r="D2691" s="11">
        <v>42117</v>
      </c>
      <c r="E2691">
        <v>557.46002199999998</v>
      </c>
    </row>
    <row r="2692" spans="1:5" x14ac:dyDescent="0.2">
      <c r="A2692" s="11">
        <v>42118</v>
      </c>
      <c r="B2692">
        <v>563.512878</v>
      </c>
      <c r="D2692" s="11">
        <v>42118</v>
      </c>
      <c r="E2692">
        <v>573.65997300000004</v>
      </c>
    </row>
    <row r="2693" spans="1:5" x14ac:dyDescent="0.2">
      <c r="A2693" s="11">
        <v>42121</v>
      </c>
      <c r="B2693">
        <v>555.36999500000002</v>
      </c>
      <c r="D2693" s="11">
        <v>42121</v>
      </c>
      <c r="E2693">
        <v>566.11999500000002</v>
      </c>
    </row>
    <row r="2694" spans="1:5" x14ac:dyDescent="0.2">
      <c r="A2694" s="11">
        <v>42122</v>
      </c>
      <c r="B2694">
        <v>553.67999299999997</v>
      </c>
      <c r="D2694" s="11">
        <v>42122</v>
      </c>
      <c r="E2694">
        <v>564.36999500000002</v>
      </c>
    </row>
    <row r="2695" spans="1:5" x14ac:dyDescent="0.2">
      <c r="A2695" s="11">
        <v>42123</v>
      </c>
      <c r="B2695">
        <v>549.080017</v>
      </c>
      <c r="D2695" s="11">
        <v>42123</v>
      </c>
      <c r="E2695">
        <v>561.39001499999995</v>
      </c>
    </row>
    <row r="2696" spans="1:5" x14ac:dyDescent="0.2">
      <c r="A2696" s="11">
        <v>42124</v>
      </c>
      <c r="B2696">
        <v>537.34002699999996</v>
      </c>
      <c r="D2696" s="11">
        <v>42124</v>
      </c>
      <c r="E2696">
        <v>548.77002000000005</v>
      </c>
    </row>
    <row r="2697" spans="1:5" x14ac:dyDescent="0.2">
      <c r="A2697" s="11">
        <v>42125</v>
      </c>
      <c r="B2697">
        <v>537.90002400000003</v>
      </c>
      <c r="D2697" s="11">
        <v>42125</v>
      </c>
      <c r="E2697">
        <v>551.15997300000004</v>
      </c>
    </row>
    <row r="2698" spans="1:5" x14ac:dyDescent="0.2">
      <c r="A2698" s="11">
        <v>42128</v>
      </c>
      <c r="B2698">
        <v>540.78002900000001</v>
      </c>
      <c r="D2698" s="11">
        <v>42128</v>
      </c>
      <c r="E2698">
        <v>552.84002699999996</v>
      </c>
    </row>
    <row r="2699" spans="1:5" x14ac:dyDescent="0.2">
      <c r="A2699" s="11">
        <v>42129</v>
      </c>
      <c r="B2699">
        <v>530.79998799999998</v>
      </c>
      <c r="D2699" s="11">
        <v>42129</v>
      </c>
      <c r="E2699">
        <v>543.03997800000002</v>
      </c>
    </row>
    <row r="2700" spans="1:5" x14ac:dyDescent="0.2">
      <c r="A2700" s="11">
        <v>42130</v>
      </c>
      <c r="B2700">
        <v>524.21997099999999</v>
      </c>
      <c r="D2700" s="11">
        <v>42130</v>
      </c>
      <c r="E2700">
        <v>535.080017</v>
      </c>
    </row>
    <row r="2701" spans="1:5" x14ac:dyDescent="0.2">
      <c r="A2701" s="11">
        <v>42131</v>
      </c>
      <c r="B2701">
        <v>530.70001200000002</v>
      </c>
      <c r="D2701" s="11">
        <v>42131</v>
      </c>
      <c r="E2701">
        <v>542.03997800000002</v>
      </c>
    </row>
    <row r="2702" spans="1:5" x14ac:dyDescent="0.2">
      <c r="A2702" s="11">
        <v>42132</v>
      </c>
      <c r="B2702">
        <v>538.21997099999999</v>
      </c>
      <c r="D2702" s="11">
        <v>42132</v>
      </c>
      <c r="E2702">
        <v>548.95001200000002</v>
      </c>
    </row>
    <row r="2703" spans="1:5" x14ac:dyDescent="0.2">
      <c r="A2703" s="11">
        <v>42135</v>
      </c>
      <c r="B2703">
        <v>535.70001200000002</v>
      </c>
      <c r="D2703" s="11">
        <v>42135</v>
      </c>
      <c r="E2703">
        <v>545.78002900000001</v>
      </c>
    </row>
    <row r="2704" spans="1:5" x14ac:dyDescent="0.2">
      <c r="A2704" s="11">
        <v>42136</v>
      </c>
      <c r="B2704">
        <v>529.03997800000002</v>
      </c>
      <c r="D2704" s="11">
        <v>42136</v>
      </c>
      <c r="E2704">
        <v>538.72997999999995</v>
      </c>
    </row>
    <row r="2705" spans="1:5" x14ac:dyDescent="0.2">
      <c r="A2705" s="11">
        <v>42137</v>
      </c>
      <c r="B2705">
        <v>529.61999500000002</v>
      </c>
      <c r="D2705" s="11">
        <v>42137</v>
      </c>
      <c r="E2705">
        <v>539.48999000000003</v>
      </c>
    </row>
    <row r="2706" spans="1:5" x14ac:dyDescent="0.2">
      <c r="A2706" s="11">
        <v>42138</v>
      </c>
      <c r="B2706">
        <v>538.40002400000003</v>
      </c>
      <c r="D2706" s="11">
        <v>42138</v>
      </c>
      <c r="E2706">
        <v>549.20001200000002</v>
      </c>
    </row>
    <row r="2707" spans="1:5" x14ac:dyDescent="0.2">
      <c r="A2707" s="11">
        <v>42139</v>
      </c>
      <c r="B2707">
        <v>533.84997599999997</v>
      </c>
      <c r="D2707" s="11">
        <v>42139</v>
      </c>
      <c r="E2707">
        <v>546.48999000000003</v>
      </c>
    </row>
    <row r="2708" spans="1:5" x14ac:dyDescent="0.2">
      <c r="A2708" s="11">
        <v>42142</v>
      </c>
      <c r="B2708">
        <v>532.29998799999998</v>
      </c>
      <c r="D2708" s="11">
        <v>42142</v>
      </c>
      <c r="E2708">
        <v>546.669983</v>
      </c>
    </row>
    <row r="2709" spans="1:5" x14ac:dyDescent="0.2">
      <c r="A2709" s="11">
        <v>42143</v>
      </c>
      <c r="B2709">
        <v>537.35998500000005</v>
      </c>
      <c r="D2709" s="11">
        <v>42143</v>
      </c>
      <c r="E2709">
        <v>549.28002900000001</v>
      </c>
    </row>
    <row r="2710" spans="1:5" x14ac:dyDescent="0.2">
      <c r="A2710" s="11">
        <v>42144</v>
      </c>
      <c r="B2710">
        <v>539.27002000000005</v>
      </c>
      <c r="D2710" s="11">
        <v>42144</v>
      </c>
      <c r="E2710">
        <v>552.51000999999997</v>
      </c>
    </row>
    <row r="2711" spans="1:5" x14ac:dyDescent="0.2">
      <c r="A2711" s="11">
        <v>42145</v>
      </c>
      <c r="B2711">
        <v>542.51000999999997</v>
      </c>
      <c r="D2711" s="11">
        <v>42145</v>
      </c>
      <c r="E2711">
        <v>556.80999799999995</v>
      </c>
    </row>
    <row r="2712" spans="1:5" x14ac:dyDescent="0.2">
      <c r="A2712" s="11">
        <v>42146</v>
      </c>
      <c r="B2712">
        <v>540.10998500000005</v>
      </c>
      <c r="D2712" s="11">
        <v>42146</v>
      </c>
      <c r="E2712">
        <v>554.52002000000005</v>
      </c>
    </row>
    <row r="2713" spans="1:5" x14ac:dyDescent="0.2">
      <c r="A2713" s="11">
        <v>42150</v>
      </c>
      <c r="B2713">
        <v>532.32000700000003</v>
      </c>
      <c r="D2713" s="11">
        <v>42150</v>
      </c>
      <c r="E2713">
        <v>547.19000200000005</v>
      </c>
    </row>
    <row r="2714" spans="1:5" x14ac:dyDescent="0.2">
      <c r="A2714" s="11">
        <v>42151</v>
      </c>
      <c r="B2714">
        <v>539.78997800000002</v>
      </c>
      <c r="D2714" s="11">
        <v>42151</v>
      </c>
      <c r="E2714">
        <v>554.25</v>
      </c>
    </row>
    <row r="2715" spans="1:5" x14ac:dyDescent="0.2">
      <c r="A2715" s="11">
        <v>42152</v>
      </c>
      <c r="B2715">
        <v>539.78002900000001</v>
      </c>
      <c r="D2715" s="11">
        <v>42152</v>
      </c>
      <c r="E2715">
        <v>554.17999299999997</v>
      </c>
    </row>
    <row r="2716" spans="1:5" x14ac:dyDescent="0.2">
      <c r="A2716" s="11">
        <v>42153</v>
      </c>
      <c r="B2716">
        <v>532.10998500000005</v>
      </c>
      <c r="D2716" s="11">
        <v>42153</v>
      </c>
      <c r="E2716">
        <v>545.32000700000003</v>
      </c>
    </row>
    <row r="2717" spans="1:5" x14ac:dyDescent="0.2">
      <c r="A2717" s="11">
        <v>42156</v>
      </c>
      <c r="B2717">
        <v>533.98999000000003</v>
      </c>
      <c r="D2717" s="11">
        <v>42156</v>
      </c>
      <c r="E2717">
        <v>549.21002199999998</v>
      </c>
    </row>
    <row r="2718" spans="1:5" x14ac:dyDescent="0.2">
      <c r="A2718" s="11">
        <v>42157</v>
      </c>
      <c r="B2718">
        <v>539.17999299999997</v>
      </c>
      <c r="D2718" s="11">
        <v>42157</v>
      </c>
      <c r="E2718">
        <v>553.95001200000002</v>
      </c>
    </row>
    <row r="2719" spans="1:5" x14ac:dyDescent="0.2">
      <c r="A2719" s="11">
        <v>42158</v>
      </c>
      <c r="B2719">
        <v>540.30999799999995</v>
      </c>
      <c r="D2719" s="11">
        <v>42158</v>
      </c>
      <c r="E2719">
        <v>555.28997800000002</v>
      </c>
    </row>
    <row r="2720" spans="1:5" x14ac:dyDescent="0.2">
      <c r="A2720" s="11">
        <v>42159</v>
      </c>
      <c r="B2720">
        <v>536.70001200000002</v>
      </c>
      <c r="D2720" s="11">
        <v>42159</v>
      </c>
      <c r="E2720">
        <v>551.69000200000005</v>
      </c>
    </row>
    <row r="2721" spans="1:5" x14ac:dyDescent="0.2">
      <c r="A2721" s="11">
        <v>42160</v>
      </c>
      <c r="B2721">
        <v>533.330017</v>
      </c>
      <c r="D2721" s="11">
        <v>42160</v>
      </c>
      <c r="E2721">
        <v>549.53002900000001</v>
      </c>
    </row>
    <row r="2722" spans="1:5" x14ac:dyDescent="0.2">
      <c r="A2722" s="11">
        <v>42163</v>
      </c>
      <c r="B2722">
        <v>526.830017</v>
      </c>
      <c r="D2722" s="11">
        <v>42163</v>
      </c>
      <c r="E2722">
        <v>543.47997999999995</v>
      </c>
    </row>
    <row r="2723" spans="1:5" x14ac:dyDescent="0.2">
      <c r="A2723" s="11">
        <v>42164</v>
      </c>
      <c r="B2723">
        <v>526.69000200000005</v>
      </c>
      <c r="D2723" s="11">
        <v>42164</v>
      </c>
      <c r="E2723">
        <v>542.15997300000004</v>
      </c>
    </row>
    <row r="2724" spans="1:5" x14ac:dyDescent="0.2">
      <c r="A2724" s="11">
        <v>42165</v>
      </c>
      <c r="B2724">
        <v>536.69000200000005</v>
      </c>
      <c r="D2724" s="11">
        <v>42165</v>
      </c>
      <c r="E2724">
        <v>552.59997599999997</v>
      </c>
    </row>
    <row r="2725" spans="1:5" x14ac:dyDescent="0.2">
      <c r="A2725" s="11">
        <v>42166</v>
      </c>
      <c r="B2725">
        <v>534.60998500000005</v>
      </c>
      <c r="D2725" s="11">
        <v>42166</v>
      </c>
      <c r="E2725">
        <v>550.03997800000002</v>
      </c>
    </row>
    <row r="2726" spans="1:5" x14ac:dyDescent="0.2">
      <c r="A2726" s="11">
        <v>42167</v>
      </c>
      <c r="B2726">
        <v>532.330017</v>
      </c>
      <c r="D2726" s="11">
        <v>42167</v>
      </c>
      <c r="E2726">
        <v>547.46997099999999</v>
      </c>
    </row>
    <row r="2727" spans="1:5" x14ac:dyDescent="0.2">
      <c r="A2727" s="11">
        <v>42170</v>
      </c>
      <c r="B2727">
        <v>527.20001200000002</v>
      </c>
      <c r="D2727" s="11">
        <v>42170</v>
      </c>
      <c r="E2727">
        <v>543</v>
      </c>
    </row>
    <row r="2728" spans="1:5" x14ac:dyDescent="0.2">
      <c r="A2728" s="11">
        <v>42171</v>
      </c>
      <c r="B2728">
        <v>528.15002400000003</v>
      </c>
      <c r="D2728" s="11">
        <v>42171</v>
      </c>
      <c r="E2728">
        <v>544.86999500000002</v>
      </c>
    </row>
    <row r="2729" spans="1:5" x14ac:dyDescent="0.2">
      <c r="A2729" s="11">
        <v>42172</v>
      </c>
      <c r="B2729">
        <v>529.26000999999997</v>
      </c>
      <c r="D2729" s="11">
        <v>42172</v>
      </c>
      <c r="E2729">
        <v>546.59997599999997</v>
      </c>
    </row>
    <row r="2730" spans="1:5" x14ac:dyDescent="0.2">
      <c r="A2730" s="11">
        <v>42173</v>
      </c>
      <c r="B2730">
        <v>536.72997999999995</v>
      </c>
      <c r="D2730" s="11">
        <v>42173</v>
      </c>
      <c r="E2730">
        <v>556.17999299999997</v>
      </c>
    </row>
    <row r="2731" spans="1:5" x14ac:dyDescent="0.2">
      <c r="A2731" s="11">
        <v>42174</v>
      </c>
      <c r="B2731">
        <v>536.69000200000005</v>
      </c>
      <c r="D2731" s="11">
        <v>42174</v>
      </c>
      <c r="E2731">
        <v>557.52002000000005</v>
      </c>
    </row>
    <row r="2732" spans="1:5" x14ac:dyDescent="0.2">
      <c r="A2732" s="11">
        <v>42177</v>
      </c>
      <c r="B2732">
        <v>538.19000200000005</v>
      </c>
      <c r="D2732" s="11">
        <v>42177</v>
      </c>
      <c r="E2732">
        <v>559.67999299999997</v>
      </c>
    </row>
    <row r="2733" spans="1:5" x14ac:dyDescent="0.2">
      <c r="A2733" s="11">
        <v>42178</v>
      </c>
      <c r="B2733">
        <v>540.47997999999995</v>
      </c>
      <c r="D2733" s="11">
        <v>42178</v>
      </c>
      <c r="E2733">
        <v>563.39001499999995</v>
      </c>
    </row>
    <row r="2734" spans="1:5" x14ac:dyDescent="0.2">
      <c r="A2734" s="11">
        <v>42179</v>
      </c>
      <c r="B2734">
        <v>537.84002699999996</v>
      </c>
      <c r="D2734" s="11">
        <v>42179</v>
      </c>
      <c r="E2734">
        <v>558.57000700000003</v>
      </c>
    </row>
    <row r="2735" spans="1:5" x14ac:dyDescent="0.2">
      <c r="A2735" s="11">
        <v>42180</v>
      </c>
      <c r="B2735">
        <v>535.22997999999995</v>
      </c>
      <c r="D2735" s="11">
        <v>42180</v>
      </c>
      <c r="E2735">
        <v>557.95001200000002</v>
      </c>
    </row>
    <row r="2736" spans="1:5" x14ac:dyDescent="0.2">
      <c r="A2736" s="11">
        <v>42181</v>
      </c>
      <c r="B2736">
        <v>531.69000200000005</v>
      </c>
      <c r="D2736" s="11">
        <v>42181</v>
      </c>
      <c r="E2736">
        <v>553.05999799999995</v>
      </c>
    </row>
    <row r="2737" spans="1:5" x14ac:dyDescent="0.2">
      <c r="A2737" s="11">
        <v>42184</v>
      </c>
      <c r="B2737">
        <v>521.52002000000005</v>
      </c>
      <c r="D2737" s="11">
        <v>42184</v>
      </c>
      <c r="E2737">
        <v>541.25</v>
      </c>
    </row>
    <row r="2738" spans="1:5" x14ac:dyDescent="0.2">
      <c r="A2738" s="11">
        <v>42185</v>
      </c>
      <c r="B2738">
        <v>520.51000999999997</v>
      </c>
      <c r="D2738" s="11">
        <v>42185</v>
      </c>
      <c r="E2738">
        <v>540.03997800000002</v>
      </c>
    </row>
    <row r="2739" spans="1:5" x14ac:dyDescent="0.2">
      <c r="A2739" s="11">
        <v>42186</v>
      </c>
      <c r="B2739">
        <v>521.84002699999996</v>
      </c>
      <c r="D2739" s="11">
        <v>42186</v>
      </c>
      <c r="E2739">
        <v>543.29998799999998</v>
      </c>
    </row>
    <row r="2740" spans="1:5" x14ac:dyDescent="0.2">
      <c r="A2740" s="11">
        <v>42187</v>
      </c>
      <c r="B2740">
        <v>523.40002400000003</v>
      </c>
      <c r="D2740" s="11">
        <v>42187</v>
      </c>
      <c r="E2740">
        <v>547.34002699999996</v>
      </c>
    </row>
    <row r="2741" spans="1:5" x14ac:dyDescent="0.2">
      <c r="A2741" s="11">
        <v>42191</v>
      </c>
      <c r="B2741">
        <v>522.85998500000005</v>
      </c>
      <c r="D2741" s="11">
        <v>42191</v>
      </c>
      <c r="E2741">
        <v>545.61999500000002</v>
      </c>
    </row>
    <row r="2742" spans="1:5" x14ac:dyDescent="0.2">
      <c r="A2742" s="11">
        <v>42192</v>
      </c>
      <c r="B2742">
        <v>525.02002000000005</v>
      </c>
      <c r="D2742" s="11">
        <v>42192</v>
      </c>
      <c r="E2742">
        <v>550.03002900000001</v>
      </c>
    </row>
    <row r="2743" spans="1:5" x14ac:dyDescent="0.2">
      <c r="A2743" s="11">
        <v>42193</v>
      </c>
      <c r="B2743">
        <v>516.830017</v>
      </c>
      <c r="D2743" s="11">
        <v>42193</v>
      </c>
      <c r="E2743">
        <v>541.70001200000002</v>
      </c>
    </row>
    <row r="2744" spans="1:5" x14ac:dyDescent="0.2">
      <c r="A2744" s="11">
        <v>42194</v>
      </c>
      <c r="B2744">
        <v>520.67999299999997</v>
      </c>
      <c r="D2744" s="11">
        <v>42194</v>
      </c>
      <c r="E2744">
        <v>544.65002400000003</v>
      </c>
    </row>
    <row r="2745" spans="1:5" x14ac:dyDescent="0.2">
      <c r="A2745" s="11">
        <v>42195</v>
      </c>
      <c r="B2745">
        <v>530.13000499999998</v>
      </c>
      <c r="D2745" s="11">
        <v>42195</v>
      </c>
      <c r="E2745">
        <v>556.10998500000005</v>
      </c>
    </row>
    <row r="2746" spans="1:5" x14ac:dyDescent="0.2">
      <c r="A2746" s="11">
        <v>42198</v>
      </c>
      <c r="B2746">
        <v>546.54998799999998</v>
      </c>
      <c r="D2746" s="11">
        <v>42198</v>
      </c>
      <c r="E2746">
        <v>571.72997999999995</v>
      </c>
    </row>
    <row r="2747" spans="1:5" x14ac:dyDescent="0.2">
      <c r="A2747" s="11">
        <v>42199</v>
      </c>
      <c r="B2747">
        <v>561.09997599999997</v>
      </c>
      <c r="D2747" s="11">
        <v>42199</v>
      </c>
      <c r="E2747">
        <v>584.17999299999997</v>
      </c>
    </row>
    <row r="2748" spans="1:5" x14ac:dyDescent="0.2">
      <c r="A2748" s="11">
        <v>42200</v>
      </c>
      <c r="B2748">
        <v>560.21997099999999</v>
      </c>
      <c r="D2748" s="11">
        <v>42200</v>
      </c>
      <c r="E2748">
        <v>583.96002199999998</v>
      </c>
    </row>
    <row r="2749" spans="1:5" x14ac:dyDescent="0.2">
      <c r="A2749" s="11">
        <v>42201</v>
      </c>
      <c r="B2749">
        <v>579.84997599999997</v>
      </c>
      <c r="D2749" s="11">
        <v>42201</v>
      </c>
      <c r="E2749">
        <v>601.78002900000001</v>
      </c>
    </row>
    <row r="2750" spans="1:5" x14ac:dyDescent="0.2">
      <c r="A2750" s="11">
        <v>42202</v>
      </c>
      <c r="B2750">
        <v>672.92999299999997</v>
      </c>
      <c r="D2750" s="11">
        <v>42202</v>
      </c>
      <c r="E2750">
        <v>699.61999500000002</v>
      </c>
    </row>
    <row r="2751" spans="1:5" x14ac:dyDescent="0.2">
      <c r="A2751" s="11">
        <v>42205</v>
      </c>
      <c r="B2751">
        <v>663.02002000000005</v>
      </c>
      <c r="D2751" s="11">
        <v>42205</v>
      </c>
      <c r="E2751">
        <v>692.84002699999996</v>
      </c>
    </row>
    <row r="2752" spans="1:5" x14ac:dyDescent="0.2">
      <c r="A2752" s="11">
        <v>42206</v>
      </c>
      <c r="B2752">
        <v>662.29998799999998</v>
      </c>
      <c r="D2752" s="11">
        <v>42206</v>
      </c>
      <c r="E2752">
        <v>695.34997599999997</v>
      </c>
    </row>
    <row r="2753" spans="1:5" x14ac:dyDescent="0.2">
      <c r="A2753" s="11">
        <v>42207</v>
      </c>
      <c r="B2753">
        <v>662.09997599999997</v>
      </c>
      <c r="D2753" s="11">
        <v>42207</v>
      </c>
      <c r="E2753">
        <v>695.09997599999997</v>
      </c>
    </row>
    <row r="2754" spans="1:5" x14ac:dyDescent="0.2">
      <c r="A2754" s="11">
        <v>42208</v>
      </c>
      <c r="B2754">
        <v>644.28002900000001</v>
      </c>
      <c r="D2754" s="11">
        <v>42208</v>
      </c>
      <c r="E2754">
        <v>674.72997999999995</v>
      </c>
    </row>
    <row r="2755" spans="1:5" x14ac:dyDescent="0.2">
      <c r="A2755" s="11">
        <v>42209</v>
      </c>
      <c r="B2755">
        <v>623.55999799999995</v>
      </c>
      <c r="D2755" s="11">
        <v>42209</v>
      </c>
      <c r="E2755">
        <v>654.77002000000005</v>
      </c>
    </row>
    <row r="2756" spans="1:5" x14ac:dyDescent="0.2">
      <c r="A2756" s="11">
        <v>42212</v>
      </c>
      <c r="B2756">
        <v>627.26000999999997</v>
      </c>
      <c r="D2756" s="11">
        <v>42212</v>
      </c>
      <c r="E2756">
        <v>658.27002000000005</v>
      </c>
    </row>
    <row r="2757" spans="1:5" x14ac:dyDescent="0.2">
      <c r="A2757" s="11">
        <v>42213</v>
      </c>
      <c r="B2757">
        <v>628</v>
      </c>
      <c r="D2757" s="11">
        <v>42213</v>
      </c>
      <c r="E2757">
        <v>659.65997300000004</v>
      </c>
    </row>
    <row r="2758" spans="1:5" x14ac:dyDescent="0.2">
      <c r="A2758" s="11">
        <v>42214</v>
      </c>
      <c r="B2758">
        <v>631.92999299999997</v>
      </c>
      <c r="D2758" s="11">
        <v>42214</v>
      </c>
      <c r="E2758">
        <v>661.42999299999997</v>
      </c>
    </row>
    <row r="2759" spans="1:5" x14ac:dyDescent="0.2">
      <c r="A2759" s="11">
        <v>42215</v>
      </c>
      <c r="B2759">
        <v>632.59002699999996</v>
      </c>
      <c r="D2759" s="11">
        <v>42215</v>
      </c>
      <c r="E2759">
        <v>664.55999799999995</v>
      </c>
    </row>
    <row r="2760" spans="1:5" x14ac:dyDescent="0.2">
      <c r="A2760" s="11">
        <v>42216</v>
      </c>
      <c r="B2760">
        <v>625.60998500000005</v>
      </c>
      <c r="D2760" s="11">
        <v>42216</v>
      </c>
      <c r="E2760">
        <v>657.5</v>
      </c>
    </row>
    <row r="2761" spans="1:5" x14ac:dyDescent="0.2">
      <c r="A2761" s="11">
        <v>42219</v>
      </c>
      <c r="B2761">
        <v>631.21002199999998</v>
      </c>
      <c r="D2761" s="11">
        <v>42219</v>
      </c>
      <c r="E2761">
        <v>664.71997099999999</v>
      </c>
    </row>
    <row r="2762" spans="1:5" x14ac:dyDescent="0.2">
      <c r="A2762" s="11">
        <v>42220</v>
      </c>
      <c r="B2762">
        <v>629.25</v>
      </c>
      <c r="D2762" s="11">
        <v>42220</v>
      </c>
      <c r="E2762">
        <v>661.28002900000001</v>
      </c>
    </row>
    <row r="2763" spans="1:5" x14ac:dyDescent="0.2">
      <c r="A2763" s="11">
        <v>42221</v>
      </c>
      <c r="B2763">
        <v>643.78002900000001</v>
      </c>
      <c r="D2763" s="11">
        <v>42221</v>
      </c>
      <c r="E2763">
        <v>673.28997800000002</v>
      </c>
    </row>
    <row r="2764" spans="1:5" x14ac:dyDescent="0.2">
      <c r="A2764" s="11">
        <v>42222</v>
      </c>
      <c r="B2764">
        <v>642.67999299999997</v>
      </c>
      <c r="D2764" s="11">
        <v>42222</v>
      </c>
      <c r="E2764">
        <v>670.15002400000003</v>
      </c>
    </row>
    <row r="2765" spans="1:5" x14ac:dyDescent="0.2">
      <c r="A2765" s="11">
        <v>42223</v>
      </c>
      <c r="B2765">
        <v>635.29998799999998</v>
      </c>
      <c r="D2765" s="11">
        <v>42223</v>
      </c>
      <c r="E2765">
        <v>664.39001499999995</v>
      </c>
    </row>
    <row r="2766" spans="1:5" x14ac:dyDescent="0.2">
      <c r="A2766" s="11">
        <v>42226</v>
      </c>
      <c r="B2766">
        <v>633.72997999999995</v>
      </c>
      <c r="D2766" s="11">
        <v>42226</v>
      </c>
      <c r="E2766">
        <v>663.14001499999995</v>
      </c>
    </row>
    <row r="2767" spans="1:5" x14ac:dyDescent="0.2">
      <c r="A2767" s="11">
        <v>42227</v>
      </c>
      <c r="B2767">
        <v>660.78002900000001</v>
      </c>
      <c r="D2767" s="11">
        <v>42227</v>
      </c>
      <c r="E2767">
        <v>690.29998799999998</v>
      </c>
    </row>
    <row r="2768" spans="1:5" x14ac:dyDescent="0.2">
      <c r="A2768" s="11">
        <v>42228</v>
      </c>
      <c r="B2768">
        <v>659.55999799999995</v>
      </c>
      <c r="D2768" s="11">
        <v>42228</v>
      </c>
      <c r="E2768">
        <v>691.46997099999999</v>
      </c>
    </row>
    <row r="2769" spans="1:5" x14ac:dyDescent="0.2">
      <c r="A2769" s="11">
        <v>42229</v>
      </c>
      <c r="B2769">
        <v>656.45001200000002</v>
      </c>
      <c r="D2769" s="11">
        <v>42229</v>
      </c>
      <c r="E2769">
        <v>686.51000999999997</v>
      </c>
    </row>
    <row r="2770" spans="1:5" x14ac:dyDescent="0.2">
      <c r="A2770" s="11">
        <v>42230</v>
      </c>
      <c r="B2770">
        <v>657.11999500000002</v>
      </c>
      <c r="D2770" s="11">
        <v>42230</v>
      </c>
      <c r="E2770">
        <v>689.36999500000002</v>
      </c>
    </row>
    <row r="2771" spans="1:5" x14ac:dyDescent="0.2">
      <c r="A2771" s="11">
        <v>42233</v>
      </c>
      <c r="B2771">
        <v>660.86999500000002</v>
      </c>
      <c r="D2771" s="11">
        <v>42233</v>
      </c>
      <c r="E2771">
        <v>694.10998500000005</v>
      </c>
    </row>
    <row r="2772" spans="1:5" x14ac:dyDescent="0.2">
      <c r="A2772" s="11">
        <v>42234</v>
      </c>
      <c r="B2772">
        <v>656.13000499999998</v>
      </c>
      <c r="D2772" s="11">
        <v>42234</v>
      </c>
      <c r="E2772">
        <v>688.72997999999995</v>
      </c>
    </row>
    <row r="2773" spans="1:5" x14ac:dyDescent="0.2">
      <c r="A2773" s="11">
        <v>42235</v>
      </c>
      <c r="B2773">
        <v>660.90002400000003</v>
      </c>
      <c r="D2773" s="11">
        <v>42235</v>
      </c>
      <c r="E2773">
        <v>694.03997800000002</v>
      </c>
    </row>
    <row r="2774" spans="1:5" x14ac:dyDescent="0.2">
      <c r="A2774" s="11">
        <v>42236</v>
      </c>
      <c r="B2774">
        <v>646.830017</v>
      </c>
      <c r="D2774" s="11">
        <v>42236</v>
      </c>
      <c r="E2774">
        <v>679.47997999999995</v>
      </c>
    </row>
    <row r="2775" spans="1:5" x14ac:dyDescent="0.2">
      <c r="A2775" s="11">
        <v>42237</v>
      </c>
      <c r="B2775">
        <v>612.47997999999995</v>
      </c>
      <c r="D2775" s="11">
        <v>42237</v>
      </c>
      <c r="E2775">
        <v>644.03002900000001</v>
      </c>
    </row>
    <row r="2776" spans="1:5" x14ac:dyDescent="0.2">
      <c r="A2776" s="11">
        <v>42240</v>
      </c>
      <c r="B2776">
        <v>589.60998500000005</v>
      </c>
      <c r="D2776" s="11">
        <v>42240</v>
      </c>
      <c r="E2776">
        <v>618.10998500000005</v>
      </c>
    </row>
    <row r="2777" spans="1:5" x14ac:dyDescent="0.2">
      <c r="A2777" s="11">
        <v>42241</v>
      </c>
      <c r="B2777">
        <v>582.05999799999995</v>
      </c>
      <c r="D2777" s="11">
        <v>42241</v>
      </c>
      <c r="E2777">
        <v>612.46997099999999</v>
      </c>
    </row>
    <row r="2778" spans="1:5" x14ac:dyDescent="0.2">
      <c r="A2778" s="11">
        <v>42242</v>
      </c>
      <c r="B2778">
        <v>628.61999500000002</v>
      </c>
      <c r="D2778" s="11">
        <v>42242</v>
      </c>
      <c r="E2778">
        <v>659.73999000000003</v>
      </c>
    </row>
    <row r="2779" spans="1:5" x14ac:dyDescent="0.2">
      <c r="A2779" s="11">
        <v>42243</v>
      </c>
      <c r="B2779">
        <v>637.60998500000005</v>
      </c>
      <c r="D2779" s="11">
        <v>42243</v>
      </c>
      <c r="E2779">
        <v>667.96002199999998</v>
      </c>
    </row>
    <row r="2780" spans="1:5" x14ac:dyDescent="0.2">
      <c r="A2780" s="11">
        <v>42244</v>
      </c>
      <c r="B2780">
        <v>630.38000499999998</v>
      </c>
      <c r="D2780" s="11">
        <v>42244</v>
      </c>
      <c r="E2780">
        <v>659.69000200000005</v>
      </c>
    </row>
    <row r="2781" spans="1:5" x14ac:dyDescent="0.2">
      <c r="A2781" s="11">
        <v>42247</v>
      </c>
      <c r="B2781">
        <v>618.25</v>
      </c>
      <c r="D2781" s="11">
        <v>42247</v>
      </c>
      <c r="E2781">
        <v>647.82000700000003</v>
      </c>
    </row>
    <row r="2782" spans="1:5" x14ac:dyDescent="0.2">
      <c r="A2782" s="11">
        <v>42248</v>
      </c>
      <c r="B2782">
        <v>597.78997800000002</v>
      </c>
      <c r="D2782" s="11">
        <v>42248</v>
      </c>
      <c r="E2782">
        <v>629.55999799999995</v>
      </c>
    </row>
    <row r="2783" spans="1:5" x14ac:dyDescent="0.2">
      <c r="A2783" s="11">
        <v>42249</v>
      </c>
      <c r="B2783">
        <v>614.34002699999996</v>
      </c>
      <c r="D2783" s="11">
        <v>42249</v>
      </c>
      <c r="E2783">
        <v>644.90997300000004</v>
      </c>
    </row>
    <row r="2784" spans="1:5" x14ac:dyDescent="0.2">
      <c r="A2784" s="11">
        <v>42250</v>
      </c>
      <c r="B2784">
        <v>606.25</v>
      </c>
      <c r="D2784" s="11">
        <v>42250</v>
      </c>
      <c r="E2784">
        <v>637.04998799999998</v>
      </c>
    </row>
    <row r="2785" spans="1:5" x14ac:dyDescent="0.2">
      <c r="A2785" s="11">
        <v>42251</v>
      </c>
      <c r="B2785">
        <v>600.70001200000002</v>
      </c>
      <c r="D2785" s="11">
        <v>42251</v>
      </c>
      <c r="E2785">
        <v>628.96002199999998</v>
      </c>
    </row>
    <row r="2786" spans="1:5" x14ac:dyDescent="0.2">
      <c r="A2786" s="11">
        <v>42255</v>
      </c>
      <c r="B2786">
        <v>614.65997300000004</v>
      </c>
      <c r="D2786" s="11">
        <v>42255</v>
      </c>
      <c r="E2786">
        <v>643.88000499999998</v>
      </c>
    </row>
    <row r="2787" spans="1:5" x14ac:dyDescent="0.2">
      <c r="A2787" s="11">
        <v>42256</v>
      </c>
      <c r="B2787">
        <v>612.71997099999999</v>
      </c>
      <c r="D2787" s="11">
        <v>42256</v>
      </c>
      <c r="E2787">
        <v>643.40997300000004</v>
      </c>
    </row>
    <row r="2788" spans="1:5" x14ac:dyDescent="0.2">
      <c r="A2788" s="11">
        <v>42257</v>
      </c>
      <c r="B2788">
        <v>621.34997599999997</v>
      </c>
      <c r="D2788" s="11">
        <v>42257</v>
      </c>
      <c r="E2788">
        <v>651.080017</v>
      </c>
    </row>
    <row r="2789" spans="1:5" x14ac:dyDescent="0.2">
      <c r="A2789" s="11">
        <v>42258</v>
      </c>
      <c r="B2789">
        <v>625.77002000000005</v>
      </c>
      <c r="D2789" s="11">
        <v>42258</v>
      </c>
      <c r="E2789">
        <v>655.29998799999998</v>
      </c>
    </row>
    <row r="2790" spans="1:5" x14ac:dyDescent="0.2">
      <c r="A2790" s="11">
        <v>42261</v>
      </c>
      <c r="B2790">
        <v>623.23999000000003</v>
      </c>
      <c r="D2790" s="11">
        <v>42261</v>
      </c>
      <c r="E2790">
        <v>652.46997099999999</v>
      </c>
    </row>
    <row r="2791" spans="1:5" x14ac:dyDescent="0.2">
      <c r="A2791" s="11">
        <v>42262</v>
      </c>
      <c r="B2791">
        <v>635.14001499999995</v>
      </c>
      <c r="D2791" s="11">
        <v>42262</v>
      </c>
      <c r="E2791">
        <v>665.07000700000003</v>
      </c>
    </row>
    <row r="2792" spans="1:5" x14ac:dyDescent="0.2">
      <c r="A2792" s="11">
        <v>42263</v>
      </c>
      <c r="B2792">
        <v>635.97997999999995</v>
      </c>
      <c r="D2792" s="11">
        <v>42263</v>
      </c>
      <c r="E2792">
        <v>665.52002000000005</v>
      </c>
    </row>
    <row r="2793" spans="1:5" x14ac:dyDescent="0.2">
      <c r="A2793" s="11">
        <v>42264</v>
      </c>
      <c r="B2793">
        <v>642.90002400000003</v>
      </c>
      <c r="D2793" s="11">
        <v>42264</v>
      </c>
      <c r="E2793">
        <v>671.669983</v>
      </c>
    </row>
    <row r="2794" spans="1:5" x14ac:dyDescent="0.2">
      <c r="A2794" s="11">
        <v>42265</v>
      </c>
      <c r="B2794">
        <v>629.25</v>
      </c>
      <c r="D2794" s="11">
        <v>42265</v>
      </c>
      <c r="E2794">
        <v>660.919983</v>
      </c>
    </row>
    <row r="2795" spans="1:5" x14ac:dyDescent="0.2">
      <c r="A2795" s="11">
        <v>42268</v>
      </c>
      <c r="B2795">
        <v>635.44000200000005</v>
      </c>
      <c r="D2795" s="11">
        <v>42268</v>
      </c>
      <c r="E2795">
        <v>666.97997999999995</v>
      </c>
    </row>
    <row r="2796" spans="1:5" x14ac:dyDescent="0.2">
      <c r="A2796" s="11">
        <v>42269</v>
      </c>
      <c r="B2796">
        <v>622.69000200000005</v>
      </c>
      <c r="D2796" s="11">
        <v>42269</v>
      </c>
      <c r="E2796">
        <v>653.20001200000002</v>
      </c>
    </row>
    <row r="2797" spans="1:5" x14ac:dyDescent="0.2">
      <c r="A2797" s="11">
        <v>42270</v>
      </c>
      <c r="B2797">
        <v>622.35998500000005</v>
      </c>
      <c r="D2797" s="11">
        <v>42270</v>
      </c>
      <c r="E2797">
        <v>653.28997800000002</v>
      </c>
    </row>
    <row r="2798" spans="1:5" x14ac:dyDescent="0.2">
      <c r="A2798" s="11">
        <v>42271</v>
      </c>
      <c r="B2798">
        <v>625.79998799999998</v>
      </c>
      <c r="D2798" s="11">
        <v>42271</v>
      </c>
      <c r="E2798">
        <v>654.90997300000004</v>
      </c>
    </row>
    <row r="2799" spans="1:5" x14ac:dyDescent="0.2">
      <c r="A2799" s="11">
        <v>42272</v>
      </c>
      <c r="B2799">
        <v>611.96997099999999</v>
      </c>
      <c r="D2799" s="11">
        <v>42272</v>
      </c>
      <c r="E2799">
        <v>640.15002400000003</v>
      </c>
    </row>
    <row r="2800" spans="1:5" x14ac:dyDescent="0.2">
      <c r="A2800" s="11">
        <v>42275</v>
      </c>
      <c r="B2800">
        <v>594.89001499999995</v>
      </c>
      <c r="D2800" s="11">
        <v>42275</v>
      </c>
      <c r="E2800">
        <v>624.25</v>
      </c>
    </row>
    <row r="2801" spans="1:5" x14ac:dyDescent="0.2">
      <c r="A2801" s="11">
        <v>42276</v>
      </c>
      <c r="B2801">
        <v>594.96997099999999</v>
      </c>
      <c r="D2801" s="11">
        <v>42276</v>
      </c>
      <c r="E2801">
        <v>622.60998500000005</v>
      </c>
    </row>
    <row r="2802" spans="1:5" x14ac:dyDescent="0.2">
      <c r="A2802" s="11">
        <v>42277</v>
      </c>
      <c r="B2802">
        <v>608.419983</v>
      </c>
      <c r="D2802" s="11">
        <v>42277</v>
      </c>
      <c r="E2802">
        <v>638.36999500000002</v>
      </c>
    </row>
    <row r="2803" spans="1:5" x14ac:dyDescent="0.2">
      <c r="A2803" s="11">
        <v>42278</v>
      </c>
      <c r="B2803">
        <v>611.28997800000002</v>
      </c>
      <c r="D2803" s="11">
        <v>42278</v>
      </c>
      <c r="E2803">
        <v>642</v>
      </c>
    </row>
    <row r="2804" spans="1:5" x14ac:dyDescent="0.2">
      <c r="A2804" s="11">
        <v>42279</v>
      </c>
      <c r="B2804">
        <v>626.90997300000004</v>
      </c>
      <c r="D2804" s="11">
        <v>42279</v>
      </c>
      <c r="E2804">
        <v>656.98999000000003</v>
      </c>
    </row>
    <row r="2805" spans="1:5" x14ac:dyDescent="0.2">
      <c r="A2805" s="11">
        <v>42282</v>
      </c>
      <c r="B2805">
        <v>641.46997099999999</v>
      </c>
      <c r="D2805" s="11">
        <v>42282</v>
      </c>
      <c r="E2805">
        <v>671.67999299999997</v>
      </c>
    </row>
    <row r="2806" spans="1:5" x14ac:dyDescent="0.2">
      <c r="A2806" s="11">
        <v>42283</v>
      </c>
      <c r="B2806">
        <v>645.44000200000005</v>
      </c>
      <c r="D2806" s="11">
        <v>42283</v>
      </c>
      <c r="E2806">
        <v>671.64001499999995</v>
      </c>
    </row>
    <row r="2807" spans="1:5" x14ac:dyDescent="0.2">
      <c r="A2807" s="11">
        <v>42284</v>
      </c>
      <c r="B2807">
        <v>642.35998500000005</v>
      </c>
      <c r="D2807" s="11">
        <v>42284</v>
      </c>
      <c r="E2807">
        <v>670</v>
      </c>
    </row>
    <row r="2808" spans="1:5" x14ac:dyDescent="0.2">
      <c r="A2808" s="11">
        <v>42285</v>
      </c>
      <c r="B2808">
        <v>639.15997300000004</v>
      </c>
      <c r="D2808" s="11">
        <v>42285</v>
      </c>
      <c r="E2808">
        <v>667</v>
      </c>
    </row>
    <row r="2809" spans="1:5" x14ac:dyDescent="0.2">
      <c r="A2809" s="11">
        <v>42286</v>
      </c>
      <c r="B2809">
        <v>643.60998500000005</v>
      </c>
      <c r="D2809" s="11">
        <v>42286</v>
      </c>
      <c r="E2809">
        <v>671.23999000000003</v>
      </c>
    </row>
    <row r="2810" spans="1:5" x14ac:dyDescent="0.2">
      <c r="A2810" s="11">
        <v>42289</v>
      </c>
      <c r="B2810">
        <v>646.669983</v>
      </c>
      <c r="D2810" s="11">
        <v>42289</v>
      </c>
      <c r="E2810">
        <v>676.42999299999997</v>
      </c>
    </row>
    <row r="2811" spans="1:5" x14ac:dyDescent="0.2">
      <c r="A2811" s="11">
        <v>42290</v>
      </c>
      <c r="B2811">
        <v>652.29998799999998</v>
      </c>
      <c r="D2811" s="11">
        <v>42290</v>
      </c>
      <c r="E2811">
        <v>683.169983</v>
      </c>
    </row>
    <row r="2812" spans="1:5" x14ac:dyDescent="0.2">
      <c r="A2812" s="11">
        <v>42291</v>
      </c>
      <c r="B2812">
        <v>651.15997300000004</v>
      </c>
      <c r="D2812" s="11">
        <v>42291</v>
      </c>
      <c r="E2812">
        <v>680.40997300000004</v>
      </c>
    </row>
    <row r="2813" spans="1:5" x14ac:dyDescent="0.2">
      <c r="A2813" s="11">
        <v>42292</v>
      </c>
      <c r="B2813">
        <v>661.73999000000003</v>
      </c>
      <c r="D2813" s="11">
        <v>42292</v>
      </c>
      <c r="E2813">
        <v>693.02002000000005</v>
      </c>
    </row>
    <row r="2814" spans="1:5" x14ac:dyDescent="0.2">
      <c r="A2814" s="11">
        <v>42293</v>
      </c>
      <c r="B2814">
        <v>662.20001200000002</v>
      </c>
      <c r="D2814" s="11">
        <v>42293</v>
      </c>
      <c r="E2814">
        <v>695.32000700000003</v>
      </c>
    </row>
    <row r="2815" spans="1:5" x14ac:dyDescent="0.2">
      <c r="A2815" s="11">
        <v>42296</v>
      </c>
      <c r="B2815">
        <v>666.09997599999997</v>
      </c>
      <c r="D2815" s="11">
        <v>42296</v>
      </c>
      <c r="E2815">
        <v>699.95001200000002</v>
      </c>
    </row>
    <row r="2816" spans="1:5" x14ac:dyDescent="0.2">
      <c r="A2816" s="11">
        <v>42297</v>
      </c>
      <c r="B2816">
        <v>650.28002900000001</v>
      </c>
      <c r="D2816" s="11">
        <v>42297</v>
      </c>
      <c r="E2816">
        <v>680</v>
      </c>
    </row>
    <row r="2817" spans="1:5" x14ac:dyDescent="0.2">
      <c r="A2817" s="11">
        <v>42298</v>
      </c>
      <c r="B2817">
        <v>642.60998500000005</v>
      </c>
      <c r="D2817" s="11">
        <v>42298</v>
      </c>
      <c r="E2817">
        <v>671.79998799999998</v>
      </c>
    </row>
    <row r="2818" spans="1:5" x14ac:dyDescent="0.2">
      <c r="A2818" s="11">
        <v>42299</v>
      </c>
      <c r="B2818">
        <v>651.78997800000002</v>
      </c>
      <c r="D2818" s="11">
        <v>42299</v>
      </c>
      <c r="E2818">
        <v>681.14001499999995</v>
      </c>
    </row>
    <row r="2819" spans="1:5" x14ac:dyDescent="0.2">
      <c r="A2819" s="11">
        <v>42300</v>
      </c>
      <c r="B2819">
        <v>702</v>
      </c>
      <c r="D2819" s="11">
        <v>42300</v>
      </c>
      <c r="E2819">
        <v>719.330017</v>
      </c>
    </row>
    <row r="2820" spans="1:5" x14ac:dyDescent="0.2">
      <c r="A2820" s="11">
        <v>42303</v>
      </c>
      <c r="B2820">
        <v>712.78002900000001</v>
      </c>
      <c r="D2820" s="11">
        <v>42303</v>
      </c>
      <c r="E2820">
        <v>731.11999500000002</v>
      </c>
    </row>
    <row r="2821" spans="1:5" x14ac:dyDescent="0.2">
      <c r="A2821" s="11">
        <v>42304</v>
      </c>
      <c r="B2821">
        <v>708.48999000000003</v>
      </c>
      <c r="D2821" s="11">
        <v>42304</v>
      </c>
      <c r="E2821">
        <v>732.82000700000003</v>
      </c>
    </row>
    <row r="2822" spans="1:5" x14ac:dyDescent="0.2">
      <c r="A2822" s="11">
        <v>42305</v>
      </c>
      <c r="B2822">
        <v>712.95001200000002</v>
      </c>
      <c r="D2822" s="11">
        <v>42305</v>
      </c>
      <c r="E2822">
        <v>736.919983</v>
      </c>
    </row>
    <row r="2823" spans="1:5" x14ac:dyDescent="0.2">
      <c r="A2823" s="11">
        <v>42306</v>
      </c>
      <c r="B2823">
        <v>716.919983</v>
      </c>
      <c r="D2823" s="11">
        <v>42306</v>
      </c>
      <c r="E2823">
        <v>744.84997599999997</v>
      </c>
    </row>
    <row r="2824" spans="1:5" x14ac:dyDescent="0.2">
      <c r="A2824" s="11">
        <v>42307</v>
      </c>
      <c r="B2824">
        <v>710.80999799999995</v>
      </c>
      <c r="D2824" s="11">
        <v>42307</v>
      </c>
      <c r="E2824">
        <v>737.39001499999995</v>
      </c>
    </row>
    <row r="2825" spans="1:5" x14ac:dyDescent="0.2">
      <c r="A2825" s="11">
        <v>42310</v>
      </c>
      <c r="B2825">
        <v>721.10998500000005</v>
      </c>
      <c r="D2825" s="11">
        <v>42310</v>
      </c>
      <c r="E2825">
        <v>747.73999000000003</v>
      </c>
    </row>
    <row r="2826" spans="1:5" x14ac:dyDescent="0.2">
      <c r="A2826" s="11">
        <v>42311</v>
      </c>
      <c r="B2826">
        <v>722.15997300000004</v>
      </c>
      <c r="D2826" s="11">
        <v>42311</v>
      </c>
      <c r="E2826">
        <v>748.82000700000003</v>
      </c>
    </row>
    <row r="2827" spans="1:5" x14ac:dyDescent="0.2">
      <c r="A2827" s="11">
        <v>42312</v>
      </c>
      <c r="B2827">
        <v>728.10998500000005</v>
      </c>
      <c r="D2827" s="11">
        <v>42312</v>
      </c>
      <c r="E2827">
        <v>755.30999799999995</v>
      </c>
    </row>
    <row r="2828" spans="1:5" x14ac:dyDescent="0.2">
      <c r="A2828" s="11">
        <v>42313</v>
      </c>
      <c r="B2828">
        <v>731.25</v>
      </c>
      <c r="D2828" s="11">
        <v>42313</v>
      </c>
      <c r="E2828">
        <v>760.669983</v>
      </c>
    </row>
    <row r="2829" spans="1:5" x14ac:dyDescent="0.2">
      <c r="A2829" s="11">
        <v>42314</v>
      </c>
      <c r="B2829">
        <v>733.76000999999997</v>
      </c>
      <c r="D2829" s="11">
        <v>42314</v>
      </c>
      <c r="E2829">
        <v>761.59997599999997</v>
      </c>
    </row>
    <row r="2830" spans="1:5" x14ac:dyDescent="0.2">
      <c r="A2830" s="11">
        <v>42317</v>
      </c>
      <c r="B2830">
        <v>724.89001499999995</v>
      </c>
      <c r="D2830" s="11">
        <v>42317</v>
      </c>
      <c r="E2830">
        <v>754.77002000000005</v>
      </c>
    </row>
    <row r="2831" spans="1:5" x14ac:dyDescent="0.2">
      <c r="A2831" s="11">
        <v>42318</v>
      </c>
      <c r="B2831">
        <v>728.32000700000003</v>
      </c>
      <c r="D2831" s="11">
        <v>42318</v>
      </c>
      <c r="E2831">
        <v>758.26000999999997</v>
      </c>
    </row>
    <row r="2832" spans="1:5" x14ac:dyDescent="0.2">
      <c r="A2832" s="11">
        <v>42319</v>
      </c>
      <c r="B2832">
        <v>735.40002400000003</v>
      </c>
      <c r="D2832" s="11">
        <v>42319</v>
      </c>
      <c r="E2832">
        <v>765.25</v>
      </c>
    </row>
    <row r="2833" spans="1:5" x14ac:dyDescent="0.2">
      <c r="A2833" s="11">
        <v>42320</v>
      </c>
      <c r="B2833">
        <v>731.22997999999995</v>
      </c>
      <c r="D2833" s="11">
        <v>42320</v>
      </c>
      <c r="E2833">
        <v>756.53002900000001</v>
      </c>
    </row>
    <row r="2834" spans="1:5" x14ac:dyDescent="0.2">
      <c r="A2834" s="11">
        <v>42321</v>
      </c>
      <c r="B2834">
        <v>717</v>
      </c>
      <c r="D2834" s="11">
        <v>42321</v>
      </c>
      <c r="E2834">
        <v>740.07000700000003</v>
      </c>
    </row>
    <row r="2835" spans="1:5" x14ac:dyDescent="0.2">
      <c r="A2835" s="11">
        <v>42324</v>
      </c>
      <c r="B2835">
        <v>728.96002199999998</v>
      </c>
      <c r="D2835" s="11">
        <v>42324</v>
      </c>
      <c r="E2835">
        <v>750.419983</v>
      </c>
    </row>
    <row r="2836" spans="1:5" x14ac:dyDescent="0.2">
      <c r="A2836" s="11">
        <v>42325</v>
      </c>
      <c r="B2836">
        <v>725.29998799999998</v>
      </c>
      <c r="D2836" s="11">
        <v>42325</v>
      </c>
      <c r="E2836">
        <v>745.97997999999995</v>
      </c>
    </row>
    <row r="2837" spans="1:5" x14ac:dyDescent="0.2">
      <c r="A2837" s="11">
        <v>42326</v>
      </c>
      <c r="B2837">
        <v>740</v>
      </c>
      <c r="D2837" s="11">
        <v>42326</v>
      </c>
      <c r="E2837">
        <v>760.01000999999997</v>
      </c>
    </row>
    <row r="2838" spans="1:5" x14ac:dyDescent="0.2">
      <c r="A2838" s="11">
        <v>42327</v>
      </c>
      <c r="B2838">
        <v>738.40997300000004</v>
      </c>
      <c r="D2838" s="11">
        <v>42327</v>
      </c>
      <c r="E2838">
        <v>759.94000200000005</v>
      </c>
    </row>
    <row r="2839" spans="1:5" x14ac:dyDescent="0.2">
      <c r="A2839" s="11">
        <v>42328</v>
      </c>
      <c r="B2839">
        <v>756.59997599999997</v>
      </c>
      <c r="D2839" s="11">
        <v>42328</v>
      </c>
      <c r="E2839">
        <v>777</v>
      </c>
    </row>
    <row r="2840" spans="1:5" x14ac:dyDescent="0.2">
      <c r="A2840" s="11">
        <v>42331</v>
      </c>
      <c r="B2840">
        <v>755.97997999999995</v>
      </c>
      <c r="D2840" s="11">
        <v>42331</v>
      </c>
      <c r="E2840">
        <v>776.70001200000002</v>
      </c>
    </row>
    <row r="2841" spans="1:5" x14ac:dyDescent="0.2">
      <c r="A2841" s="11">
        <v>42332</v>
      </c>
      <c r="B2841">
        <v>748.28002900000001</v>
      </c>
      <c r="D2841" s="11">
        <v>42332</v>
      </c>
      <c r="E2841">
        <v>769.63000499999998</v>
      </c>
    </row>
    <row r="2842" spans="1:5" x14ac:dyDescent="0.2">
      <c r="A2842" s="11">
        <v>42333</v>
      </c>
      <c r="B2842">
        <v>748.15002400000003</v>
      </c>
      <c r="D2842" s="11">
        <v>42333</v>
      </c>
      <c r="E2842">
        <v>769.26000999999997</v>
      </c>
    </row>
    <row r="2843" spans="1:5" x14ac:dyDescent="0.2">
      <c r="A2843" s="11">
        <v>42335</v>
      </c>
      <c r="B2843">
        <v>750.26000999999997</v>
      </c>
      <c r="D2843" s="11">
        <v>42335</v>
      </c>
      <c r="E2843">
        <v>771.96997099999999</v>
      </c>
    </row>
    <row r="2844" spans="1:5" x14ac:dyDescent="0.2">
      <c r="A2844" s="11">
        <v>42338</v>
      </c>
      <c r="B2844">
        <v>742.59997599999997</v>
      </c>
      <c r="D2844" s="11">
        <v>42338</v>
      </c>
      <c r="E2844">
        <v>762.84997599999997</v>
      </c>
    </row>
    <row r="2845" spans="1:5" x14ac:dyDescent="0.2">
      <c r="A2845" s="11">
        <v>42339</v>
      </c>
      <c r="B2845">
        <v>767.03997800000002</v>
      </c>
      <c r="D2845" s="11">
        <v>42339</v>
      </c>
      <c r="E2845">
        <v>783.78997800000002</v>
      </c>
    </row>
    <row r="2846" spans="1:5" x14ac:dyDescent="0.2">
      <c r="A2846" s="11">
        <v>42340</v>
      </c>
      <c r="B2846">
        <v>762.38000499999998</v>
      </c>
      <c r="D2846" s="11">
        <v>42340</v>
      </c>
      <c r="E2846">
        <v>777.84997599999997</v>
      </c>
    </row>
    <row r="2847" spans="1:5" x14ac:dyDescent="0.2">
      <c r="A2847" s="11">
        <v>42341</v>
      </c>
      <c r="B2847">
        <v>752.53997800000002</v>
      </c>
      <c r="D2847" s="11">
        <v>42341</v>
      </c>
      <c r="E2847">
        <v>768.20001200000002</v>
      </c>
    </row>
    <row r="2848" spans="1:5" x14ac:dyDescent="0.2">
      <c r="A2848" s="11">
        <v>42342</v>
      </c>
      <c r="B2848">
        <v>766.80999799999995</v>
      </c>
      <c r="D2848" s="11">
        <v>42342</v>
      </c>
      <c r="E2848">
        <v>779.21002199999998</v>
      </c>
    </row>
    <row r="2849" spans="1:5" x14ac:dyDescent="0.2">
      <c r="A2849" s="11">
        <v>42345</v>
      </c>
      <c r="B2849">
        <v>763.25</v>
      </c>
      <c r="D2849" s="11">
        <v>42345</v>
      </c>
      <c r="E2849">
        <v>772.98999000000003</v>
      </c>
    </row>
    <row r="2850" spans="1:5" x14ac:dyDescent="0.2">
      <c r="A2850" s="11">
        <v>42346</v>
      </c>
      <c r="B2850">
        <v>762.36999500000002</v>
      </c>
      <c r="D2850" s="11">
        <v>42346</v>
      </c>
      <c r="E2850">
        <v>775.14001499999995</v>
      </c>
    </row>
    <row r="2851" spans="1:5" x14ac:dyDescent="0.2">
      <c r="A2851" s="11">
        <v>42347</v>
      </c>
      <c r="B2851">
        <v>751.60998500000005</v>
      </c>
      <c r="D2851" s="11">
        <v>42347</v>
      </c>
      <c r="E2851">
        <v>762.54998799999998</v>
      </c>
    </row>
    <row r="2852" spans="1:5" x14ac:dyDescent="0.2">
      <c r="A2852" s="11">
        <v>42348</v>
      </c>
      <c r="B2852">
        <v>749.46002199999998</v>
      </c>
      <c r="D2852" s="11">
        <v>42348</v>
      </c>
      <c r="E2852">
        <v>760.03997800000002</v>
      </c>
    </row>
    <row r="2853" spans="1:5" x14ac:dyDescent="0.2">
      <c r="A2853" s="11">
        <v>42349</v>
      </c>
      <c r="B2853">
        <v>738.86999500000002</v>
      </c>
      <c r="D2853" s="11">
        <v>42349</v>
      </c>
      <c r="E2853">
        <v>750.419983</v>
      </c>
    </row>
    <row r="2854" spans="1:5" x14ac:dyDescent="0.2">
      <c r="A2854" s="11">
        <v>42352</v>
      </c>
      <c r="B2854">
        <v>747.77002000000005</v>
      </c>
      <c r="D2854" s="11">
        <v>42352</v>
      </c>
      <c r="E2854">
        <v>762.53997800000002</v>
      </c>
    </row>
    <row r="2855" spans="1:5" x14ac:dyDescent="0.2">
      <c r="A2855" s="11">
        <v>42353</v>
      </c>
      <c r="B2855">
        <v>743.40002400000003</v>
      </c>
      <c r="D2855" s="11">
        <v>42353</v>
      </c>
      <c r="E2855">
        <v>760.09002699999996</v>
      </c>
    </row>
    <row r="2856" spans="1:5" x14ac:dyDescent="0.2">
      <c r="A2856" s="11">
        <v>42354</v>
      </c>
      <c r="B2856">
        <v>758.09002699999996</v>
      </c>
      <c r="D2856" s="11">
        <v>42354</v>
      </c>
      <c r="E2856">
        <v>776.59002699999996</v>
      </c>
    </row>
    <row r="2857" spans="1:5" x14ac:dyDescent="0.2">
      <c r="A2857" s="11">
        <v>42355</v>
      </c>
      <c r="B2857">
        <v>749.42999299999997</v>
      </c>
      <c r="D2857" s="11">
        <v>42355</v>
      </c>
      <c r="E2857">
        <v>769.830017</v>
      </c>
    </row>
    <row r="2858" spans="1:5" x14ac:dyDescent="0.2">
      <c r="A2858" s="11">
        <v>42356</v>
      </c>
      <c r="B2858">
        <v>739.30999799999995</v>
      </c>
      <c r="D2858" s="11">
        <v>42356</v>
      </c>
      <c r="E2858">
        <v>756.84997599999997</v>
      </c>
    </row>
    <row r="2859" spans="1:5" x14ac:dyDescent="0.2">
      <c r="A2859" s="11">
        <v>42359</v>
      </c>
      <c r="B2859">
        <v>747.77002000000005</v>
      </c>
      <c r="D2859" s="11">
        <v>42359</v>
      </c>
      <c r="E2859">
        <v>760.79998799999998</v>
      </c>
    </row>
    <row r="2860" spans="1:5" x14ac:dyDescent="0.2">
      <c r="A2860" s="11">
        <v>42360</v>
      </c>
      <c r="B2860">
        <v>750</v>
      </c>
      <c r="D2860" s="11">
        <v>42360</v>
      </c>
      <c r="E2860">
        <v>767.13000499999998</v>
      </c>
    </row>
    <row r="2861" spans="1:5" x14ac:dyDescent="0.2">
      <c r="A2861" s="11">
        <v>42361</v>
      </c>
      <c r="B2861">
        <v>750.30999799999995</v>
      </c>
      <c r="D2861" s="11">
        <v>42361</v>
      </c>
      <c r="E2861">
        <v>768.51000999999997</v>
      </c>
    </row>
    <row r="2862" spans="1:5" x14ac:dyDescent="0.2">
      <c r="A2862" s="11">
        <v>42362</v>
      </c>
      <c r="B2862">
        <v>748.40002400000003</v>
      </c>
      <c r="D2862" s="11">
        <v>42362</v>
      </c>
      <c r="E2862">
        <v>765.84002699999996</v>
      </c>
    </row>
    <row r="2863" spans="1:5" x14ac:dyDescent="0.2">
      <c r="A2863" s="11">
        <v>42366</v>
      </c>
      <c r="B2863">
        <v>762.51000999999997</v>
      </c>
      <c r="D2863" s="11">
        <v>42366</v>
      </c>
      <c r="E2863">
        <v>782.23999000000003</v>
      </c>
    </row>
    <row r="2864" spans="1:5" x14ac:dyDescent="0.2">
      <c r="A2864" s="11">
        <v>42367</v>
      </c>
      <c r="B2864">
        <v>776.59997599999997</v>
      </c>
      <c r="D2864" s="11">
        <v>42367</v>
      </c>
      <c r="E2864">
        <v>793.96002199999998</v>
      </c>
    </row>
    <row r="2865" spans="1:6" x14ac:dyDescent="0.2">
      <c r="A2865" s="11">
        <v>42368</v>
      </c>
      <c r="B2865">
        <v>771</v>
      </c>
      <c r="D2865" s="11">
        <v>42368</v>
      </c>
      <c r="E2865">
        <v>790.29998799999998</v>
      </c>
    </row>
    <row r="2866" spans="1:6" x14ac:dyDescent="0.2">
      <c r="A2866" s="23">
        <v>42369</v>
      </c>
      <c r="B2866" s="17">
        <v>758.88000499999998</v>
      </c>
      <c r="C2866" s="17"/>
      <c r="D2866" s="23">
        <v>42369</v>
      </c>
      <c r="E2866" s="17">
        <v>778.01000999999997</v>
      </c>
      <c r="F2866" t="s">
        <v>84</v>
      </c>
    </row>
    <row r="2867" spans="1:6" x14ac:dyDescent="0.2">
      <c r="A2867" s="11">
        <v>42373</v>
      </c>
      <c r="B2867">
        <v>741.84002699999996</v>
      </c>
      <c r="D2867" s="11">
        <v>42373</v>
      </c>
      <c r="E2867">
        <v>759.44000200000005</v>
      </c>
    </row>
    <row r="2868" spans="1:6" x14ac:dyDescent="0.2">
      <c r="A2868" s="11">
        <v>42374</v>
      </c>
      <c r="B2868">
        <v>742.580017</v>
      </c>
      <c r="D2868" s="11">
        <v>42374</v>
      </c>
      <c r="E2868">
        <v>761.53002900000001</v>
      </c>
    </row>
    <row r="2869" spans="1:6" x14ac:dyDescent="0.2">
      <c r="A2869" s="11">
        <v>42375</v>
      </c>
      <c r="B2869">
        <v>743.61999500000002</v>
      </c>
      <c r="D2869" s="11">
        <v>42375</v>
      </c>
      <c r="E2869">
        <v>759.330017</v>
      </c>
    </row>
    <row r="2870" spans="1:6" x14ac:dyDescent="0.2">
      <c r="A2870" s="11">
        <v>42376</v>
      </c>
      <c r="B2870">
        <v>726.39001499999995</v>
      </c>
      <c r="D2870" s="11">
        <v>42376</v>
      </c>
      <c r="E2870">
        <v>741</v>
      </c>
    </row>
    <row r="2871" spans="1:6" x14ac:dyDescent="0.2">
      <c r="A2871" s="11">
        <v>42377</v>
      </c>
      <c r="B2871">
        <v>714.46997099999999</v>
      </c>
      <c r="D2871" s="11">
        <v>42377</v>
      </c>
      <c r="E2871">
        <v>730.90997300000004</v>
      </c>
    </row>
    <row r="2872" spans="1:6" x14ac:dyDescent="0.2">
      <c r="A2872" s="11">
        <v>42380</v>
      </c>
      <c r="B2872">
        <v>716.03002900000001</v>
      </c>
      <c r="D2872" s="11">
        <v>42380</v>
      </c>
      <c r="E2872">
        <v>733.07000700000003</v>
      </c>
    </row>
    <row r="2873" spans="1:6" x14ac:dyDescent="0.2">
      <c r="A2873" s="11">
        <v>42381</v>
      </c>
      <c r="B2873">
        <v>726.07000700000003</v>
      </c>
      <c r="D2873" s="11">
        <v>42381</v>
      </c>
      <c r="E2873">
        <v>745.34002699999996</v>
      </c>
    </row>
    <row r="2874" spans="1:6" x14ac:dyDescent="0.2">
      <c r="A2874" s="11">
        <v>42382</v>
      </c>
      <c r="B2874">
        <v>700.55999799999995</v>
      </c>
      <c r="D2874" s="11">
        <v>42382</v>
      </c>
      <c r="E2874">
        <v>719.57000700000003</v>
      </c>
    </row>
    <row r="2875" spans="1:6" x14ac:dyDescent="0.2">
      <c r="A2875" s="11">
        <v>42383</v>
      </c>
      <c r="B2875">
        <v>714.71997099999999</v>
      </c>
      <c r="D2875" s="11">
        <v>42383</v>
      </c>
      <c r="E2875">
        <v>731.39001499999995</v>
      </c>
    </row>
    <row r="2876" spans="1:6" x14ac:dyDescent="0.2">
      <c r="A2876" s="11">
        <v>42384</v>
      </c>
      <c r="B2876">
        <v>694.45001200000002</v>
      </c>
      <c r="D2876" s="11">
        <v>42384</v>
      </c>
      <c r="E2876">
        <v>710.48999000000003</v>
      </c>
    </row>
    <row r="2877" spans="1:6" x14ac:dyDescent="0.2">
      <c r="A2877" s="11">
        <v>42388</v>
      </c>
      <c r="B2877">
        <v>701.78997800000002</v>
      </c>
      <c r="D2877" s="11">
        <v>42388</v>
      </c>
      <c r="E2877">
        <v>719.080017</v>
      </c>
    </row>
    <row r="2878" spans="1:6" x14ac:dyDescent="0.2">
      <c r="A2878" s="11">
        <v>42389</v>
      </c>
      <c r="B2878">
        <v>698.45001200000002</v>
      </c>
      <c r="D2878" s="11">
        <v>42389</v>
      </c>
      <c r="E2878">
        <v>718.55999799999995</v>
      </c>
    </row>
    <row r="2879" spans="1:6" x14ac:dyDescent="0.2">
      <c r="A2879" s="11">
        <v>42390</v>
      </c>
      <c r="B2879">
        <v>706.59002699999996</v>
      </c>
      <c r="D2879" s="11">
        <v>42390</v>
      </c>
      <c r="E2879">
        <v>726.669983</v>
      </c>
    </row>
    <row r="2880" spans="1:6" x14ac:dyDescent="0.2">
      <c r="A2880" s="11">
        <v>42391</v>
      </c>
      <c r="B2880">
        <v>725.25</v>
      </c>
      <c r="D2880" s="11">
        <v>42391</v>
      </c>
      <c r="E2880">
        <v>745.46002199999998</v>
      </c>
    </row>
    <row r="2881" spans="1:5" x14ac:dyDescent="0.2">
      <c r="A2881" s="11">
        <v>42394</v>
      </c>
      <c r="B2881">
        <v>711.669983</v>
      </c>
      <c r="D2881" s="11">
        <v>42394</v>
      </c>
      <c r="E2881">
        <v>733.61999500000002</v>
      </c>
    </row>
    <row r="2882" spans="1:5" x14ac:dyDescent="0.2">
      <c r="A2882" s="11">
        <v>42395</v>
      </c>
      <c r="B2882">
        <v>713.03997800000002</v>
      </c>
      <c r="D2882" s="11">
        <v>42395</v>
      </c>
      <c r="E2882">
        <v>733.78997800000002</v>
      </c>
    </row>
    <row r="2883" spans="1:5" x14ac:dyDescent="0.2">
      <c r="A2883" s="11">
        <v>42396</v>
      </c>
      <c r="B2883">
        <v>699.98999000000003</v>
      </c>
      <c r="D2883" s="11">
        <v>42396</v>
      </c>
      <c r="E2883">
        <v>717.580017</v>
      </c>
    </row>
    <row r="2884" spans="1:5" x14ac:dyDescent="0.2">
      <c r="A2884" s="11">
        <v>42397</v>
      </c>
      <c r="B2884">
        <v>730.96002199999998</v>
      </c>
      <c r="D2884" s="11">
        <v>42397</v>
      </c>
      <c r="E2884">
        <v>748.29998799999998</v>
      </c>
    </row>
    <row r="2885" spans="1:5" x14ac:dyDescent="0.2">
      <c r="A2885" s="11">
        <v>42398</v>
      </c>
      <c r="B2885">
        <v>742.95001200000002</v>
      </c>
      <c r="D2885" s="11">
        <v>42398</v>
      </c>
      <c r="E2885">
        <v>761.34997599999997</v>
      </c>
    </row>
    <row r="2886" spans="1:5" x14ac:dyDescent="0.2">
      <c r="A2886" s="11">
        <v>42401</v>
      </c>
      <c r="B2886">
        <v>752</v>
      </c>
      <c r="D2886" s="11">
        <v>42401</v>
      </c>
      <c r="E2886">
        <v>770.77002000000005</v>
      </c>
    </row>
    <row r="2887" spans="1:5" x14ac:dyDescent="0.2">
      <c r="A2887" s="11">
        <v>42402</v>
      </c>
      <c r="B2887">
        <v>764.65002400000003</v>
      </c>
      <c r="D2887" s="11">
        <v>42402</v>
      </c>
      <c r="E2887">
        <v>780.90997300000004</v>
      </c>
    </row>
    <row r="2888" spans="1:5" x14ac:dyDescent="0.2">
      <c r="A2888" s="11">
        <v>42403</v>
      </c>
      <c r="B2888">
        <v>726.95001200000002</v>
      </c>
      <c r="D2888" s="11">
        <v>42403</v>
      </c>
      <c r="E2888">
        <v>749.38000499999998</v>
      </c>
    </row>
    <row r="2889" spans="1:5" x14ac:dyDescent="0.2">
      <c r="A2889" s="11">
        <v>42404</v>
      </c>
      <c r="B2889">
        <v>708.01000999999997</v>
      </c>
      <c r="D2889" s="11">
        <v>42404</v>
      </c>
      <c r="E2889">
        <v>730.03002900000001</v>
      </c>
    </row>
    <row r="2890" spans="1:5" x14ac:dyDescent="0.2">
      <c r="A2890" s="11">
        <v>42405</v>
      </c>
      <c r="B2890">
        <v>683.57000700000003</v>
      </c>
      <c r="D2890" s="11">
        <v>42405</v>
      </c>
      <c r="E2890">
        <v>703.76000999999997</v>
      </c>
    </row>
    <row r="2891" spans="1:5" x14ac:dyDescent="0.2">
      <c r="A2891" s="11">
        <v>42408</v>
      </c>
      <c r="B2891">
        <v>682.73999000000003</v>
      </c>
      <c r="D2891" s="11">
        <v>42408</v>
      </c>
      <c r="E2891">
        <v>704.15997300000004</v>
      </c>
    </row>
    <row r="2892" spans="1:5" x14ac:dyDescent="0.2">
      <c r="A2892" s="11">
        <v>42409</v>
      </c>
      <c r="B2892">
        <v>678.10998500000005</v>
      </c>
      <c r="D2892" s="11">
        <v>42409</v>
      </c>
      <c r="E2892">
        <v>701.02002000000005</v>
      </c>
    </row>
    <row r="2893" spans="1:5" x14ac:dyDescent="0.2">
      <c r="A2893" s="11">
        <v>42410</v>
      </c>
      <c r="B2893">
        <v>684.11999500000002</v>
      </c>
      <c r="D2893" s="11">
        <v>42410</v>
      </c>
      <c r="E2893">
        <v>706.84997599999997</v>
      </c>
    </row>
    <row r="2894" spans="1:5" x14ac:dyDescent="0.2">
      <c r="A2894" s="11">
        <v>42411</v>
      </c>
      <c r="B2894">
        <v>683.10998500000005</v>
      </c>
      <c r="D2894" s="11">
        <v>42411</v>
      </c>
      <c r="E2894">
        <v>706.35998500000005</v>
      </c>
    </row>
    <row r="2895" spans="1:5" x14ac:dyDescent="0.2">
      <c r="A2895" s="11">
        <v>42412</v>
      </c>
      <c r="B2895">
        <v>682.40002400000003</v>
      </c>
      <c r="D2895" s="11">
        <v>42412</v>
      </c>
      <c r="E2895">
        <v>706.89001499999995</v>
      </c>
    </row>
    <row r="2896" spans="1:5" x14ac:dyDescent="0.2">
      <c r="A2896" s="11">
        <v>42416</v>
      </c>
      <c r="B2896">
        <v>691</v>
      </c>
      <c r="D2896" s="11">
        <v>42416</v>
      </c>
      <c r="E2896">
        <v>717.64001499999995</v>
      </c>
    </row>
    <row r="2897" spans="1:5" x14ac:dyDescent="0.2">
      <c r="A2897" s="11">
        <v>42417</v>
      </c>
      <c r="B2897">
        <v>708.40002400000003</v>
      </c>
      <c r="D2897" s="11">
        <v>42417</v>
      </c>
      <c r="E2897">
        <v>731.96997099999999</v>
      </c>
    </row>
    <row r="2898" spans="1:5" x14ac:dyDescent="0.2">
      <c r="A2898" s="11">
        <v>42418</v>
      </c>
      <c r="B2898">
        <v>697.34997599999997</v>
      </c>
      <c r="D2898" s="11">
        <v>42418</v>
      </c>
      <c r="E2898">
        <v>717.51000999999997</v>
      </c>
    </row>
    <row r="2899" spans="1:5" x14ac:dyDescent="0.2">
      <c r="A2899" s="11">
        <v>42419</v>
      </c>
      <c r="B2899">
        <v>700.90997300000004</v>
      </c>
      <c r="D2899" s="11">
        <v>42419</v>
      </c>
      <c r="E2899">
        <v>722.10998500000005</v>
      </c>
    </row>
    <row r="2900" spans="1:5" x14ac:dyDescent="0.2">
      <c r="A2900" s="11">
        <v>42422</v>
      </c>
      <c r="B2900">
        <v>706.46002199999998</v>
      </c>
      <c r="D2900" s="11">
        <v>42422</v>
      </c>
      <c r="E2900">
        <v>729.04998799999998</v>
      </c>
    </row>
    <row r="2901" spans="1:5" x14ac:dyDescent="0.2">
      <c r="A2901" s="11">
        <v>42423</v>
      </c>
      <c r="B2901">
        <v>695.84997599999997</v>
      </c>
      <c r="D2901" s="11">
        <v>42423</v>
      </c>
      <c r="E2901">
        <v>717.28997800000002</v>
      </c>
    </row>
    <row r="2902" spans="1:5" x14ac:dyDescent="0.2">
      <c r="A2902" s="11">
        <v>42424</v>
      </c>
      <c r="B2902">
        <v>699.55999799999995</v>
      </c>
      <c r="D2902" s="11">
        <v>42424</v>
      </c>
      <c r="E2902">
        <v>720.90002400000003</v>
      </c>
    </row>
    <row r="2903" spans="1:5" x14ac:dyDescent="0.2">
      <c r="A2903" s="11">
        <v>42425</v>
      </c>
      <c r="B2903">
        <v>705.75</v>
      </c>
      <c r="D2903" s="11">
        <v>42425</v>
      </c>
      <c r="E2903">
        <v>729.11999500000002</v>
      </c>
    </row>
    <row r="2904" spans="1:5" x14ac:dyDescent="0.2">
      <c r="A2904" s="11">
        <v>42426</v>
      </c>
      <c r="B2904">
        <v>705.07000700000003</v>
      </c>
      <c r="D2904" s="11">
        <v>42426</v>
      </c>
      <c r="E2904">
        <v>724.85998500000005</v>
      </c>
    </row>
    <row r="2905" spans="1:5" x14ac:dyDescent="0.2">
      <c r="A2905" s="11">
        <v>42429</v>
      </c>
      <c r="B2905">
        <v>697.77002000000005</v>
      </c>
      <c r="D2905" s="11">
        <v>42429</v>
      </c>
      <c r="E2905">
        <v>717.21997099999999</v>
      </c>
    </row>
    <row r="2906" spans="1:5" x14ac:dyDescent="0.2">
      <c r="A2906" s="11">
        <v>42430</v>
      </c>
      <c r="B2906">
        <v>718.80999799999995</v>
      </c>
      <c r="D2906" s="11">
        <v>42430</v>
      </c>
      <c r="E2906">
        <v>742.169983</v>
      </c>
    </row>
    <row r="2907" spans="1:5" x14ac:dyDescent="0.2">
      <c r="A2907" s="11">
        <v>42431</v>
      </c>
      <c r="B2907">
        <v>718.84997599999997</v>
      </c>
      <c r="D2907" s="11">
        <v>42431</v>
      </c>
      <c r="E2907">
        <v>739.47997999999995</v>
      </c>
    </row>
    <row r="2908" spans="1:5" x14ac:dyDescent="0.2">
      <c r="A2908" s="11">
        <v>42432</v>
      </c>
      <c r="B2908">
        <v>712.419983</v>
      </c>
      <c r="D2908" s="11">
        <v>42432</v>
      </c>
      <c r="E2908">
        <v>731.59002699999996</v>
      </c>
    </row>
    <row r="2909" spans="1:5" x14ac:dyDescent="0.2">
      <c r="A2909" s="11">
        <v>42433</v>
      </c>
      <c r="B2909">
        <v>710.89001499999995</v>
      </c>
      <c r="D2909" s="11">
        <v>42433</v>
      </c>
      <c r="E2909">
        <v>730.21997099999999</v>
      </c>
    </row>
    <row r="2910" spans="1:5" x14ac:dyDescent="0.2">
      <c r="A2910" s="11">
        <v>42436</v>
      </c>
      <c r="B2910">
        <v>695.15997300000004</v>
      </c>
      <c r="D2910" s="11">
        <v>42436</v>
      </c>
      <c r="E2910">
        <v>712.79998799999998</v>
      </c>
    </row>
    <row r="2911" spans="1:5" x14ac:dyDescent="0.2">
      <c r="A2911" s="11">
        <v>42437</v>
      </c>
      <c r="B2911">
        <v>693.96997099999999</v>
      </c>
      <c r="D2911" s="11">
        <v>42437</v>
      </c>
      <c r="E2911">
        <v>713.53002900000001</v>
      </c>
    </row>
    <row r="2912" spans="1:5" x14ac:dyDescent="0.2">
      <c r="A2912" s="11">
        <v>42438</v>
      </c>
      <c r="B2912">
        <v>705.23999000000003</v>
      </c>
      <c r="D2912" s="11">
        <v>42438</v>
      </c>
      <c r="E2912">
        <v>725.40997300000004</v>
      </c>
    </row>
    <row r="2913" spans="1:5" x14ac:dyDescent="0.2">
      <c r="A2913" s="11">
        <v>42439</v>
      </c>
      <c r="B2913">
        <v>712.82000700000003</v>
      </c>
      <c r="D2913" s="11">
        <v>42439</v>
      </c>
      <c r="E2913">
        <v>732.169983</v>
      </c>
    </row>
    <row r="2914" spans="1:5" x14ac:dyDescent="0.2">
      <c r="A2914" s="11">
        <v>42440</v>
      </c>
      <c r="B2914">
        <v>726.82000700000003</v>
      </c>
      <c r="D2914" s="11">
        <v>42440</v>
      </c>
      <c r="E2914">
        <v>744.86999500000002</v>
      </c>
    </row>
    <row r="2915" spans="1:5" x14ac:dyDescent="0.2">
      <c r="A2915" s="11">
        <v>42443</v>
      </c>
      <c r="B2915">
        <v>730.48999000000003</v>
      </c>
      <c r="D2915" s="11">
        <v>42443</v>
      </c>
      <c r="E2915">
        <v>750.23999000000003</v>
      </c>
    </row>
    <row r="2916" spans="1:5" x14ac:dyDescent="0.2">
      <c r="A2916" s="11">
        <v>42444</v>
      </c>
      <c r="B2916">
        <v>728.330017</v>
      </c>
      <c r="D2916" s="11">
        <v>42444</v>
      </c>
      <c r="E2916">
        <v>750.57000700000003</v>
      </c>
    </row>
    <row r="2917" spans="1:5" x14ac:dyDescent="0.2">
      <c r="A2917" s="11">
        <v>42445</v>
      </c>
      <c r="B2917">
        <v>736.09002699999996</v>
      </c>
      <c r="D2917" s="11">
        <v>42445</v>
      </c>
      <c r="E2917">
        <v>757.35998500000005</v>
      </c>
    </row>
    <row r="2918" spans="1:5" x14ac:dyDescent="0.2">
      <c r="A2918" s="11">
        <v>42446</v>
      </c>
      <c r="B2918">
        <v>737.78002900000001</v>
      </c>
      <c r="D2918" s="11">
        <v>42446</v>
      </c>
      <c r="E2918">
        <v>758.47997999999995</v>
      </c>
    </row>
    <row r="2919" spans="1:5" x14ac:dyDescent="0.2">
      <c r="A2919" s="11">
        <v>42447</v>
      </c>
      <c r="B2919">
        <v>737.59997599999997</v>
      </c>
      <c r="D2919" s="11">
        <v>42447</v>
      </c>
      <c r="E2919">
        <v>755.40997300000004</v>
      </c>
    </row>
    <row r="2920" spans="1:5" x14ac:dyDescent="0.2">
      <c r="A2920" s="11">
        <v>42450</v>
      </c>
      <c r="B2920">
        <v>742.09002699999996</v>
      </c>
      <c r="D2920" s="11">
        <v>42450</v>
      </c>
      <c r="E2920">
        <v>762.15997300000004</v>
      </c>
    </row>
    <row r="2921" spans="1:5" x14ac:dyDescent="0.2">
      <c r="A2921" s="11">
        <v>42451</v>
      </c>
      <c r="B2921">
        <v>740.75</v>
      </c>
      <c r="D2921" s="11">
        <v>42451</v>
      </c>
      <c r="E2921">
        <v>760.04998799999998</v>
      </c>
    </row>
    <row r="2922" spans="1:5" x14ac:dyDescent="0.2">
      <c r="A2922" s="11">
        <v>42452</v>
      </c>
      <c r="B2922">
        <v>738.05999799999995</v>
      </c>
      <c r="D2922" s="11">
        <v>42452</v>
      </c>
      <c r="E2922">
        <v>757.55999799999995</v>
      </c>
    </row>
    <row r="2923" spans="1:5" x14ac:dyDescent="0.2">
      <c r="A2923" s="11">
        <v>42453</v>
      </c>
      <c r="B2923">
        <v>735.29998799999998</v>
      </c>
      <c r="D2923" s="11">
        <v>42453</v>
      </c>
      <c r="E2923">
        <v>754.84002699999996</v>
      </c>
    </row>
    <row r="2924" spans="1:5" x14ac:dyDescent="0.2">
      <c r="A2924" s="11">
        <v>42457</v>
      </c>
      <c r="B2924">
        <v>733.53002900000001</v>
      </c>
      <c r="D2924" s="11">
        <v>42457</v>
      </c>
      <c r="E2924">
        <v>753.28002900000001</v>
      </c>
    </row>
    <row r="2925" spans="1:5" x14ac:dyDescent="0.2">
      <c r="A2925" s="11">
        <v>42458</v>
      </c>
      <c r="B2925">
        <v>744.77002000000005</v>
      </c>
      <c r="D2925" s="11">
        <v>42458</v>
      </c>
      <c r="E2925">
        <v>765.89001499999995</v>
      </c>
    </row>
    <row r="2926" spans="1:5" x14ac:dyDescent="0.2">
      <c r="A2926" s="11">
        <v>42459</v>
      </c>
      <c r="B2926">
        <v>750.53002900000001</v>
      </c>
      <c r="D2926" s="11">
        <v>42459</v>
      </c>
      <c r="E2926">
        <v>768.34002699999996</v>
      </c>
    </row>
    <row r="2927" spans="1:5" x14ac:dyDescent="0.2">
      <c r="A2927" s="11">
        <v>42460</v>
      </c>
      <c r="B2927">
        <v>744.95001200000002</v>
      </c>
      <c r="D2927" s="11">
        <v>42460</v>
      </c>
      <c r="E2927">
        <v>762.90002400000003</v>
      </c>
    </row>
    <row r="2928" spans="1:5" x14ac:dyDescent="0.2">
      <c r="A2928" s="11">
        <v>42461</v>
      </c>
      <c r="B2928">
        <v>749.90997300000004</v>
      </c>
      <c r="D2928" s="11">
        <v>42461</v>
      </c>
      <c r="E2928">
        <v>769.669983</v>
      </c>
    </row>
    <row r="2929" spans="1:5" x14ac:dyDescent="0.2">
      <c r="A2929" s="11">
        <v>42464</v>
      </c>
      <c r="B2929">
        <v>745.28997800000002</v>
      </c>
      <c r="D2929" s="11">
        <v>42464</v>
      </c>
      <c r="E2929">
        <v>765.11999500000002</v>
      </c>
    </row>
    <row r="2930" spans="1:5" x14ac:dyDescent="0.2">
      <c r="A2930" s="11">
        <v>42465</v>
      </c>
      <c r="B2930">
        <v>737.79998799999998</v>
      </c>
      <c r="D2930" s="11">
        <v>42465</v>
      </c>
      <c r="E2930">
        <v>758.57000700000003</v>
      </c>
    </row>
    <row r="2931" spans="1:5" x14ac:dyDescent="0.2">
      <c r="A2931" s="11">
        <v>42466</v>
      </c>
      <c r="B2931">
        <v>745.69000200000005</v>
      </c>
      <c r="D2931" s="11">
        <v>42466</v>
      </c>
      <c r="E2931">
        <v>768.07000700000003</v>
      </c>
    </row>
    <row r="2932" spans="1:5" x14ac:dyDescent="0.2">
      <c r="A2932" s="11">
        <v>42467</v>
      </c>
      <c r="B2932">
        <v>740.28002900000001</v>
      </c>
      <c r="D2932" s="11">
        <v>42467</v>
      </c>
      <c r="E2932">
        <v>760.11999500000002</v>
      </c>
    </row>
    <row r="2933" spans="1:5" x14ac:dyDescent="0.2">
      <c r="A2933" s="11">
        <v>42468</v>
      </c>
      <c r="B2933">
        <v>739.15002400000003</v>
      </c>
      <c r="D2933" s="11">
        <v>42468</v>
      </c>
      <c r="E2933">
        <v>759.46997099999999</v>
      </c>
    </row>
    <row r="2934" spans="1:5" x14ac:dyDescent="0.2">
      <c r="A2934" s="11">
        <v>42471</v>
      </c>
      <c r="B2934">
        <v>736.09997599999997</v>
      </c>
      <c r="D2934" s="11">
        <v>42471</v>
      </c>
      <c r="E2934">
        <v>757.53997800000002</v>
      </c>
    </row>
    <row r="2935" spans="1:5" x14ac:dyDescent="0.2">
      <c r="A2935" s="11">
        <v>42472</v>
      </c>
      <c r="B2935">
        <v>743.09002699999996</v>
      </c>
      <c r="D2935" s="11">
        <v>42472</v>
      </c>
      <c r="E2935">
        <v>764.32000700000003</v>
      </c>
    </row>
    <row r="2936" spans="1:5" x14ac:dyDescent="0.2">
      <c r="A2936" s="11">
        <v>42473</v>
      </c>
      <c r="B2936">
        <v>751.71997099999999</v>
      </c>
      <c r="D2936" s="11">
        <v>42473</v>
      </c>
      <c r="E2936">
        <v>771.90997300000004</v>
      </c>
    </row>
    <row r="2937" spans="1:5" x14ac:dyDescent="0.2">
      <c r="A2937" s="11">
        <v>42474</v>
      </c>
      <c r="B2937">
        <v>753.20001200000002</v>
      </c>
      <c r="D2937" s="11">
        <v>42474</v>
      </c>
      <c r="E2937">
        <v>775.39001499999995</v>
      </c>
    </row>
    <row r="2938" spans="1:5" x14ac:dyDescent="0.2">
      <c r="A2938" s="11">
        <v>42475</v>
      </c>
      <c r="B2938">
        <v>759</v>
      </c>
      <c r="D2938" s="11">
        <v>42475</v>
      </c>
      <c r="E2938">
        <v>780</v>
      </c>
    </row>
    <row r="2939" spans="1:5" x14ac:dyDescent="0.2">
      <c r="A2939" s="11">
        <v>42478</v>
      </c>
      <c r="B2939">
        <v>766.60998500000005</v>
      </c>
      <c r="D2939" s="11">
        <v>42478</v>
      </c>
      <c r="E2939">
        <v>787.67999299999997</v>
      </c>
    </row>
    <row r="2940" spans="1:5" x14ac:dyDescent="0.2">
      <c r="A2940" s="11">
        <v>42479</v>
      </c>
      <c r="B2940">
        <v>753.92999299999997</v>
      </c>
      <c r="D2940" s="11">
        <v>42479</v>
      </c>
      <c r="E2940">
        <v>776.25</v>
      </c>
    </row>
    <row r="2941" spans="1:5" x14ac:dyDescent="0.2">
      <c r="A2941" s="11">
        <v>42480</v>
      </c>
      <c r="B2941">
        <v>752.669983</v>
      </c>
      <c r="D2941" s="11">
        <v>42480</v>
      </c>
      <c r="E2941">
        <v>774.919983</v>
      </c>
    </row>
    <row r="2942" spans="1:5" x14ac:dyDescent="0.2">
      <c r="A2942" s="11">
        <v>42481</v>
      </c>
      <c r="B2942">
        <v>759.14001499999995</v>
      </c>
      <c r="D2942" s="11">
        <v>42481</v>
      </c>
      <c r="E2942">
        <v>780</v>
      </c>
    </row>
    <row r="2943" spans="1:5" x14ac:dyDescent="0.2">
      <c r="A2943" s="11">
        <v>42482</v>
      </c>
      <c r="B2943">
        <v>718.77002000000005</v>
      </c>
      <c r="D2943" s="11">
        <v>42482</v>
      </c>
      <c r="E2943">
        <v>737.77002000000005</v>
      </c>
    </row>
    <row r="2944" spans="1:5" x14ac:dyDescent="0.2">
      <c r="A2944" s="11">
        <v>42485</v>
      </c>
      <c r="B2944">
        <v>723.15002400000003</v>
      </c>
      <c r="D2944" s="11">
        <v>42485</v>
      </c>
      <c r="E2944">
        <v>742.21002199999998</v>
      </c>
    </row>
    <row r="2945" spans="1:5" x14ac:dyDescent="0.2">
      <c r="A2945" s="11">
        <v>42486</v>
      </c>
      <c r="B2945">
        <v>708.14001499999995</v>
      </c>
      <c r="D2945" s="11">
        <v>42486</v>
      </c>
      <c r="E2945">
        <v>725.36999500000002</v>
      </c>
    </row>
    <row r="2946" spans="1:5" x14ac:dyDescent="0.2">
      <c r="A2946" s="11">
        <v>42487</v>
      </c>
      <c r="B2946">
        <v>705.84002699999996</v>
      </c>
      <c r="D2946" s="11">
        <v>42487</v>
      </c>
      <c r="E2946">
        <v>721.46002199999998</v>
      </c>
    </row>
    <row r="2947" spans="1:5" x14ac:dyDescent="0.2">
      <c r="A2947" s="11">
        <v>42488</v>
      </c>
      <c r="B2947">
        <v>691.02002000000005</v>
      </c>
      <c r="D2947" s="11">
        <v>42488</v>
      </c>
      <c r="E2947">
        <v>705.05999799999995</v>
      </c>
    </row>
    <row r="2948" spans="1:5" x14ac:dyDescent="0.2">
      <c r="A2948" s="11">
        <v>42489</v>
      </c>
      <c r="B2948">
        <v>693.01000999999997</v>
      </c>
      <c r="D2948" s="11">
        <v>42489</v>
      </c>
      <c r="E2948">
        <v>707.88000499999998</v>
      </c>
    </row>
    <row r="2949" spans="1:5" x14ac:dyDescent="0.2">
      <c r="A2949" s="11">
        <v>42492</v>
      </c>
      <c r="B2949">
        <v>698.21002199999998</v>
      </c>
      <c r="D2949" s="11">
        <v>42492</v>
      </c>
      <c r="E2949">
        <v>714.40997300000004</v>
      </c>
    </row>
    <row r="2950" spans="1:5" x14ac:dyDescent="0.2">
      <c r="A2950" s="11">
        <v>42493</v>
      </c>
      <c r="B2950">
        <v>692.35998500000005</v>
      </c>
      <c r="D2950" s="11">
        <v>42493</v>
      </c>
      <c r="E2950">
        <v>708.44000200000005</v>
      </c>
    </row>
    <row r="2951" spans="1:5" x14ac:dyDescent="0.2">
      <c r="A2951" s="11">
        <v>42494</v>
      </c>
      <c r="B2951">
        <v>695.70001200000002</v>
      </c>
      <c r="D2951" s="11">
        <v>42494</v>
      </c>
      <c r="E2951">
        <v>711.36999500000002</v>
      </c>
    </row>
    <row r="2952" spans="1:5" x14ac:dyDescent="0.2">
      <c r="A2952" s="11">
        <v>42495</v>
      </c>
      <c r="B2952">
        <v>701.42999299999997</v>
      </c>
      <c r="D2952" s="11">
        <v>42495</v>
      </c>
      <c r="E2952">
        <v>714.71002199999998</v>
      </c>
    </row>
    <row r="2953" spans="1:5" x14ac:dyDescent="0.2">
      <c r="A2953" s="11">
        <v>42496</v>
      </c>
      <c r="B2953">
        <v>711.11999500000002</v>
      </c>
      <c r="D2953" s="11">
        <v>42496</v>
      </c>
      <c r="E2953">
        <v>725.17999299999997</v>
      </c>
    </row>
    <row r="2954" spans="1:5" x14ac:dyDescent="0.2">
      <c r="A2954" s="11">
        <v>42499</v>
      </c>
      <c r="B2954">
        <v>712.90002400000003</v>
      </c>
      <c r="D2954" s="11">
        <v>42499</v>
      </c>
      <c r="E2954">
        <v>729.13000499999998</v>
      </c>
    </row>
    <row r="2955" spans="1:5" x14ac:dyDescent="0.2">
      <c r="A2955" s="11">
        <v>42500</v>
      </c>
      <c r="B2955">
        <v>723.17999299999997</v>
      </c>
      <c r="D2955" s="11">
        <v>42500</v>
      </c>
      <c r="E2955">
        <v>739.38000499999998</v>
      </c>
    </row>
    <row r="2956" spans="1:5" x14ac:dyDescent="0.2">
      <c r="A2956" s="11">
        <v>42501</v>
      </c>
      <c r="B2956">
        <v>715.28997800000002</v>
      </c>
      <c r="D2956" s="11">
        <v>42501</v>
      </c>
      <c r="E2956">
        <v>730.54998799999998</v>
      </c>
    </row>
    <row r="2957" spans="1:5" x14ac:dyDescent="0.2">
      <c r="A2957" s="11">
        <v>42502</v>
      </c>
      <c r="B2957">
        <v>713.30999799999995</v>
      </c>
      <c r="D2957" s="11">
        <v>42502</v>
      </c>
      <c r="E2957">
        <v>728.07000700000003</v>
      </c>
    </row>
    <row r="2958" spans="1:5" x14ac:dyDescent="0.2">
      <c r="A2958" s="11">
        <v>42503</v>
      </c>
      <c r="B2958">
        <v>710.830017</v>
      </c>
      <c r="D2958" s="11">
        <v>42503</v>
      </c>
      <c r="E2958">
        <v>724.830017</v>
      </c>
    </row>
    <row r="2959" spans="1:5" x14ac:dyDescent="0.2">
      <c r="A2959" s="11">
        <v>42506</v>
      </c>
      <c r="B2959">
        <v>716.48999000000003</v>
      </c>
      <c r="D2959" s="11">
        <v>42506</v>
      </c>
      <c r="E2959">
        <v>730.29998799999998</v>
      </c>
    </row>
    <row r="2960" spans="1:5" x14ac:dyDescent="0.2">
      <c r="A2960" s="11">
        <v>42507</v>
      </c>
      <c r="B2960">
        <v>706.22997999999995</v>
      </c>
      <c r="D2960" s="11">
        <v>42507</v>
      </c>
      <c r="E2960">
        <v>720.19000200000005</v>
      </c>
    </row>
    <row r="2961" spans="1:5" x14ac:dyDescent="0.2">
      <c r="A2961" s="11">
        <v>42508</v>
      </c>
      <c r="B2961">
        <v>706.63000499999998</v>
      </c>
      <c r="D2961" s="11">
        <v>42508</v>
      </c>
      <c r="E2961">
        <v>721.78002900000001</v>
      </c>
    </row>
    <row r="2962" spans="1:5" x14ac:dyDescent="0.2">
      <c r="A2962" s="11">
        <v>42509</v>
      </c>
      <c r="B2962">
        <v>700.32000700000003</v>
      </c>
      <c r="D2962" s="11">
        <v>42509</v>
      </c>
      <c r="E2962">
        <v>715.30999799999995</v>
      </c>
    </row>
    <row r="2963" spans="1:5" x14ac:dyDescent="0.2">
      <c r="A2963" s="11">
        <v>42510</v>
      </c>
      <c r="B2963">
        <v>709.73999000000003</v>
      </c>
      <c r="D2963" s="11">
        <v>42510</v>
      </c>
      <c r="E2963">
        <v>721.71002199999998</v>
      </c>
    </row>
    <row r="2964" spans="1:5" x14ac:dyDescent="0.2">
      <c r="A2964" s="11">
        <v>42513</v>
      </c>
      <c r="B2964">
        <v>704.23999000000003</v>
      </c>
      <c r="D2964" s="11">
        <v>42513</v>
      </c>
      <c r="E2964">
        <v>717.25</v>
      </c>
    </row>
    <row r="2965" spans="1:5" x14ac:dyDescent="0.2">
      <c r="A2965" s="11">
        <v>42514</v>
      </c>
      <c r="B2965">
        <v>720.09002699999996</v>
      </c>
      <c r="D2965" s="11">
        <v>42514</v>
      </c>
      <c r="E2965">
        <v>733.03002900000001</v>
      </c>
    </row>
    <row r="2966" spans="1:5" x14ac:dyDescent="0.2">
      <c r="A2966" s="11">
        <v>42515</v>
      </c>
      <c r="B2966">
        <v>725.27002000000005</v>
      </c>
      <c r="D2966" s="11">
        <v>42515</v>
      </c>
      <c r="E2966">
        <v>738.09997599999997</v>
      </c>
    </row>
    <row r="2967" spans="1:5" x14ac:dyDescent="0.2">
      <c r="A2967" s="11">
        <v>42516</v>
      </c>
      <c r="B2967">
        <v>724.11999500000002</v>
      </c>
      <c r="D2967" s="11">
        <v>42516</v>
      </c>
      <c r="E2967">
        <v>736.92999299999997</v>
      </c>
    </row>
    <row r="2968" spans="1:5" x14ac:dyDescent="0.2">
      <c r="A2968" s="11">
        <v>42517</v>
      </c>
      <c r="B2968">
        <v>732.65997300000004</v>
      </c>
      <c r="D2968" s="11">
        <v>42517</v>
      </c>
      <c r="E2968">
        <v>747.59997599999997</v>
      </c>
    </row>
    <row r="2969" spans="1:5" x14ac:dyDescent="0.2">
      <c r="A2969" s="11">
        <v>42521</v>
      </c>
      <c r="B2969">
        <v>735.71997099999999</v>
      </c>
      <c r="D2969" s="11">
        <v>42521</v>
      </c>
      <c r="E2969">
        <v>748.84997599999997</v>
      </c>
    </row>
    <row r="2970" spans="1:5" x14ac:dyDescent="0.2">
      <c r="A2970" s="11">
        <v>42522</v>
      </c>
      <c r="B2970">
        <v>734.15002400000003</v>
      </c>
      <c r="D2970" s="11">
        <v>42522</v>
      </c>
      <c r="E2970">
        <v>748.46002199999998</v>
      </c>
    </row>
    <row r="2971" spans="1:5" x14ac:dyDescent="0.2">
      <c r="A2971" s="11">
        <v>42523</v>
      </c>
      <c r="B2971">
        <v>730.40002400000003</v>
      </c>
      <c r="D2971" s="11">
        <v>42523</v>
      </c>
      <c r="E2971">
        <v>744.27002000000005</v>
      </c>
    </row>
    <row r="2972" spans="1:5" x14ac:dyDescent="0.2">
      <c r="A2972" s="11">
        <v>42524</v>
      </c>
      <c r="B2972">
        <v>722.34002699999996</v>
      </c>
      <c r="D2972" s="11">
        <v>42524</v>
      </c>
      <c r="E2972">
        <v>735.85998500000005</v>
      </c>
    </row>
    <row r="2973" spans="1:5" x14ac:dyDescent="0.2">
      <c r="A2973" s="11">
        <v>42527</v>
      </c>
      <c r="B2973">
        <v>716.54998799999998</v>
      </c>
      <c r="D2973" s="11">
        <v>42527</v>
      </c>
      <c r="E2973">
        <v>730.05999799999995</v>
      </c>
    </row>
    <row r="2974" spans="1:5" x14ac:dyDescent="0.2">
      <c r="A2974" s="11">
        <v>42528</v>
      </c>
      <c r="B2974">
        <v>716.65002400000003</v>
      </c>
      <c r="D2974" s="11">
        <v>42528</v>
      </c>
      <c r="E2974">
        <v>731.09002699999996</v>
      </c>
    </row>
    <row r="2975" spans="1:5" x14ac:dyDescent="0.2">
      <c r="A2975" s="11">
        <v>42529</v>
      </c>
      <c r="B2975">
        <v>728.28002900000001</v>
      </c>
      <c r="D2975" s="11">
        <v>42529</v>
      </c>
      <c r="E2975">
        <v>742.92999299999997</v>
      </c>
    </row>
    <row r="2976" spans="1:5" x14ac:dyDescent="0.2">
      <c r="A2976" s="11">
        <v>42530</v>
      </c>
      <c r="B2976">
        <v>728.580017</v>
      </c>
      <c r="D2976" s="11">
        <v>42530</v>
      </c>
      <c r="E2976">
        <v>742.52002000000005</v>
      </c>
    </row>
    <row r="2977" spans="1:5" x14ac:dyDescent="0.2">
      <c r="A2977" s="11">
        <v>42531</v>
      </c>
      <c r="B2977">
        <v>719.40997300000004</v>
      </c>
      <c r="D2977" s="11">
        <v>42531</v>
      </c>
      <c r="E2977">
        <v>733.19000200000005</v>
      </c>
    </row>
    <row r="2978" spans="1:5" x14ac:dyDescent="0.2">
      <c r="A2978" s="11">
        <v>42534</v>
      </c>
      <c r="B2978">
        <v>718.35998500000005</v>
      </c>
      <c r="D2978" s="11">
        <v>42534</v>
      </c>
      <c r="E2978">
        <v>731.88000499999998</v>
      </c>
    </row>
    <row r="2979" spans="1:5" x14ac:dyDescent="0.2">
      <c r="A2979" s="11">
        <v>42535</v>
      </c>
      <c r="B2979">
        <v>718.27002000000005</v>
      </c>
      <c r="D2979" s="11">
        <v>42535</v>
      </c>
      <c r="E2979">
        <v>733.25</v>
      </c>
    </row>
    <row r="2980" spans="1:5" x14ac:dyDescent="0.2">
      <c r="A2980" s="11">
        <v>42536</v>
      </c>
      <c r="B2980">
        <v>718.919983</v>
      </c>
      <c r="D2980" s="11">
        <v>42536</v>
      </c>
      <c r="E2980">
        <v>732.19000200000005</v>
      </c>
    </row>
    <row r="2981" spans="1:5" x14ac:dyDescent="0.2">
      <c r="A2981" s="11">
        <v>42537</v>
      </c>
      <c r="B2981">
        <v>710.35998500000005</v>
      </c>
      <c r="D2981" s="11">
        <v>42537</v>
      </c>
      <c r="E2981">
        <v>724.25</v>
      </c>
    </row>
    <row r="2982" spans="1:5" x14ac:dyDescent="0.2">
      <c r="A2982" s="11">
        <v>42538</v>
      </c>
      <c r="B2982">
        <v>691.71997099999999</v>
      </c>
      <c r="D2982" s="11">
        <v>42538</v>
      </c>
      <c r="E2982">
        <v>704.25</v>
      </c>
    </row>
    <row r="2983" spans="1:5" x14ac:dyDescent="0.2">
      <c r="A2983" s="11">
        <v>42541</v>
      </c>
      <c r="B2983">
        <v>693.71002199999998</v>
      </c>
      <c r="D2983" s="11">
        <v>42541</v>
      </c>
      <c r="E2983">
        <v>706.13000499999998</v>
      </c>
    </row>
    <row r="2984" spans="1:5" x14ac:dyDescent="0.2">
      <c r="A2984" s="11">
        <v>42542</v>
      </c>
      <c r="B2984">
        <v>695.94000200000005</v>
      </c>
      <c r="D2984" s="11">
        <v>42542</v>
      </c>
      <c r="E2984">
        <v>708.88000499999998</v>
      </c>
    </row>
    <row r="2985" spans="1:5" x14ac:dyDescent="0.2">
      <c r="A2985" s="11">
        <v>42543</v>
      </c>
      <c r="B2985">
        <v>697.46002199999998</v>
      </c>
      <c r="D2985" s="11">
        <v>42543</v>
      </c>
      <c r="E2985">
        <v>710.46997099999999</v>
      </c>
    </row>
    <row r="2986" spans="1:5" x14ac:dyDescent="0.2">
      <c r="A2986" s="11">
        <v>42544</v>
      </c>
      <c r="B2986">
        <v>701.86999500000002</v>
      </c>
      <c r="D2986" s="11">
        <v>42544</v>
      </c>
      <c r="E2986">
        <v>714.86999500000002</v>
      </c>
    </row>
    <row r="2987" spans="1:5" x14ac:dyDescent="0.2">
      <c r="A2987" s="11">
        <v>42545</v>
      </c>
      <c r="B2987">
        <v>675.21997099999999</v>
      </c>
      <c r="D2987" s="11">
        <v>42545</v>
      </c>
      <c r="E2987">
        <v>685.20001200000002</v>
      </c>
    </row>
    <row r="2988" spans="1:5" x14ac:dyDescent="0.2">
      <c r="A2988" s="11">
        <v>42548</v>
      </c>
      <c r="B2988">
        <v>668.26000999999997</v>
      </c>
      <c r="D2988" s="11">
        <v>42548</v>
      </c>
      <c r="E2988">
        <v>681.14001499999995</v>
      </c>
    </row>
    <row r="2989" spans="1:5" x14ac:dyDescent="0.2">
      <c r="A2989" s="11">
        <v>42549</v>
      </c>
      <c r="B2989">
        <v>680.03997800000002</v>
      </c>
      <c r="D2989" s="11">
        <v>42549</v>
      </c>
      <c r="E2989">
        <v>691.26000999999997</v>
      </c>
    </row>
    <row r="2990" spans="1:5" x14ac:dyDescent="0.2">
      <c r="A2990" s="11">
        <v>42550</v>
      </c>
      <c r="B2990">
        <v>684.10998500000005</v>
      </c>
      <c r="D2990" s="11">
        <v>42550</v>
      </c>
      <c r="E2990">
        <v>695.19000200000005</v>
      </c>
    </row>
    <row r="2991" spans="1:5" x14ac:dyDescent="0.2">
      <c r="A2991" s="11">
        <v>42551</v>
      </c>
      <c r="B2991">
        <v>692.09997599999997</v>
      </c>
      <c r="D2991" s="11">
        <v>42551</v>
      </c>
      <c r="E2991">
        <v>703.53002900000001</v>
      </c>
    </row>
    <row r="2992" spans="1:5" x14ac:dyDescent="0.2">
      <c r="A2992" s="11">
        <v>42552</v>
      </c>
      <c r="B2992">
        <v>699.21002199999998</v>
      </c>
      <c r="D2992" s="11">
        <v>42552</v>
      </c>
      <c r="E2992">
        <v>710.25</v>
      </c>
    </row>
    <row r="2993" spans="1:5" x14ac:dyDescent="0.2">
      <c r="A2993" s="11">
        <v>42556</v>
      </c>
      <c r="B2993">
        <v>694.95001200000002</v>
      </c>
      <c r="D2993" s="11">
        <v>42556</v>
      </c>
      <c r="E2993">
        <v>704.89001499999995</v>
      </c>
    </row>
    <row r="2994" spans="1:5" x14ac:dyDescent="0.2">
      <c r="A2994" s="11">
        <v>42557</v>
      </c>
      <c r="B2994">
        <v>697.77002000000005</v>
      </c>
      <c r="D2994" s="11">
        <v>42557</v>
      </c>
      <c r="E2994">
        <v>708.96997099999999</v>
      </c>
    </row>
    <row r="2995" spans="1:5" x14ac:dyDescent="0.2">
      <c r="A2995" s="11">
        <v>42558</v>
      </c>
      <c r="B2995">
        <v>695.35998500000005</v>
      </c>
      <c r="D2995" s="11">
        <v>42558</v>
      </c>
      <c r="E2995">
        <v>707.26000999999997</v>
      </c>
    </row>
    <row r="2996" spans="1:5" x14ac:dyDescent="0.2">
      <c r="A2996" s="11">
        <v>42559</v>
      </c>
      <c r="B2996">
        <v>705.63000499999998</v>
      </c>
      <c r="D2996" s="11">
        <v>42559</v>
      </c>
      <c r="E2996">
        <v>717.78002900000001</v>
      </c>
    </row>
    <row r="2997" spans="1:5" x14ac:dyDescent="0.2">
      <c r="A2997" s="11">
        <v>42562</v>
      </c>
      <c r="B2997">
        <v>715.09002699999996</v>
      </c>
      <c r="D2997" s="11">
        <v>42562</v>
      </c>
      <c r="E2997">
        <v>727.20001200000002</v>
      </c>
    </row>
    <row r="2998" spans="1:5" x14ac:dyDescent="0.2">
      <c r="A2998" s="11">
        <v>42563</v>
      </c>
      <c r="B2998">
        <v>720.64001499999995</v>
      </c>
      <c r="D2998" s="11">
        <v>42563</v>
      </c>
      <c r="E2998">
        <v>732.51000999999997</v>
      </c>
    </row>
    <row r="2999" spans="1:5" x14ac:dyDescent="0.2">
      <c r="A2999" s="11">
        <v>42564</v>
      </c>
      <c r="B2999">
        <v>716.97997999999995</v>
      </c>
      <c r="D2999" s="11">
        <v>42564</v>
      </c>
      <c r="E2999">
        <v>729.47997999999995</v>
      </c>
    </row>
    <row r="3000" spans="1:5" x14ac:dyDescent="0.2">
      <c r="A3000" s="11">
        <v>42565</v>
      </c>
      <c r="B3000">
        <v>720.95001200000002</v>
      </c>
      <c r="D3000" s="11">
        <v>42565</v>
      </c>
      <c r="E3000">
        <v>735.79998799999998</v>
      </c>
    </row>
    <row r="3001" spans="1:5" x14ac:dyDescent="0.2">
      <c r="A3001" s="11">
        <v>42566</v>
      </c>
      <c r="B3001">
        <v>719.84997599999997</v>
      </c>
      <c r="D3001" s="11">
        <v>42566</v>
      </c>
      <c r="E3001">
        <v>735.63000499999998</v>
      </c>
    </row>
    <row r="3002" spans="1:5" x14ac:dyDescent="0.2">
      <c r="A3002" s="11">
        <v>42569</v>
      </c>
      <c r="B3002">
        <v>733.78002900000001</v>
      </c>
      <c r="D3002" s="11">
        <v>42569</v>
      </c>
      <c r="E3002">
        <v>753.20001200000002</v>
      </c>
    </row>
    <row r="3003" spans="1:5" x14ac:dyDescent="0.2">
      <c r="A3003" s="11">
        <v>42570</v>
      </c>
      <c r="B3003">
        <v>736.96002199999998</v>
      </c>
      <c r="D3003" s="11">
        <v>42570</v>
      </c>
      <c r="E3003">
        <v>753.40997300000004</v>
      </c>
    </row>
    <row r="3004" spans="1:5" x14ac:dyDescent="0.2">
      <c r="A3004" s="11">
        <v>42571</v>
      </c>
      <c r="B3004">
        <v>741.19000200000005</v>
      </c>
      <c r="D3004" s="11">
        <v>42571</v>
      </c>
      <c r="E3004">
        <v>757.080017</v>
      </c>
    </row>
    <row r="3005" spans="1:5" x14ac:dyDescent="0.2">
      <c r="A3005" s="11">
        <v>42572</v>
      </c>
      <c r="B3005">
        <v>738.63000499999998</v>
      </c>
      <c r="D3005" s="11">
        <v>42572</v>
      </c>
      <c r="E3005">
        <v>754.40997300000004</v>
      </c>
    </row>
    <row r="3006" spans="1:5" x14ac:dyDescent="0.2">
      <c r="A3006" s="11">
        <v>42573</v>
      </c>
      <c r="B3006">
        <v>742.73999000000003</v>
      </c>
      <c r="D3006" s="11">
        <v>42573</v>
      </c>
      <c r="E3006">
        <v>759.28002900000001</v>
      </c>
    </row>
    <row r="3007" spans="1:5" x14ac:dyDescent="0.2">
      <c r="A3007" s="11">
        <v>42576</v>
      </c>
      <c r="B3007">
        <v>739.77002000000005</v>
      </c>
      <c r="D3007" s="11">
        <v>42576</v>
      </c>
      <c r="E3007">
        <v>757.52002000000005</v>
      </c>
    </row>
    <row r="3008" spans="1:5" x14ac:dyDescent="0.2">
      <c r="A3008" s="11">
        <v>42577</v>
      </c>
      <c r="B3008">
        <v>738.419983</v>
      </c>
      <c r="D3008" s="11">
        <v>42577</v>
      </c>
      <c r="E3008">
        <v>757.65002400000003</v>
      </c>
    </row>
    <row r="3009" spans="1:5" x14ac:dyDescent="0.2">
      <c r="A3009" s="11">
        <v>42578</v>
      </c>
      <c r="B3009">
        <v>741.77002000000005</v>
      </c>
      <c r="D3009" s="11">
        <v>42578</v>
      </c>
      <c r="E3009">
        <v>761.96997099999999</v>
      </c>
    </row>
    <row r="3010" spans="1:5" x14ac:dyDescent="0.2">
      <c r="A3010" s="11">
        <v>42579</v>
      </c>
      <c r="B3010">
        <v>745.90997300000004</v>
      </c>
      <c r="D3010" s="11">
        <v>42579</v>
      </c>
      <c r="E3010">
        <v>765.84002699999996</v>
      </c>
    </row>
    <row r="3011" spans="1:5" x14ac:dyDescent="0.2">
      <c r="A3011" s="11">
        <v>42580</v>
      </c>
      <c r="B3011">
        <v>768.78997800000002</v>
      </c>
      <c r="D3011" s="11">
        <v>42580</v>
      </c>
      <c r="E3011">
        <v>791.34002699999996</v>
      </c>
    </row>
    <row r="3012" spans="1:5" x14ac:dyDescent="0.2">
      <c r="A3012" s="11">
        <v>42583</v>
      </c>
      <c r="B3012">
        <v>772.88000499999998</v>
      </c>
      <c r="D3012" s="11">
        <v>42583</v>
      </c>
      <c r="E3012">
        <v>800.94000200000005</v>
      </c>
    </row>
    <row r="3013" spans="1:5" x14ac:dyDescent="0.2">
      <c r="A3013" s="11">
        <v>42584</v>
      </c>
      <c r="B3013">
        <v>771.07000700000003</v>
      </c>
      <c r="D3013" s="11">
        <v>42584</v>
      </c>
      <c r="E3013">
        <v>800.11999500000002</v>
      </c>
    </row>
    <row r="3014" spans="1:5" x14ac:dyDescent="0.2">
      <c r="A3014" s="11">
        <v>42585</v>
      </c>
      <c r="B3014">
        <v>773.17999299999997</v>
      </c>
      <c r="D3014" s="11">
        <v>42585</v>
      </c>
      <c r="E3014">
        <v>798.919983</v>
      </c>
    </row>
    <row r="3015" spans="1:5" x14ac:dyDescent="0.2">
      <c r="A3015" s="11">
        <v>42586</v>
      </c>
      <c r="B3015">
        <v>771.60998500000005</v>
      </c>
      <c r="D3015" s="11">
        <v>42586</v>
      </c>
      <c r="E3015">
        <v>797.25</v>
      </c>
    </row>
    <row r="3016" spans="1:5" x14ac:dyDescent="0.2">
      <c r="A3016" s="11">
        <v>42587</v>
      </c>
      <c r="B3016">
        <v>782.21997099999999</v>
      </c>
      <c r="D3016" s="11">
        <v>42587</v>
      </c>
      <c r="E3016">
        <v>806.92999299999997</v>
      </c>
    </row>
    <row r="3017" spans="1:5" x14ac:dyDescent="0.2">
      <c r="A3017" s="11">
        <v>42590</v>
      </c>
      <c r="B3017">
        <v>781.76000999999997</v>
      </c>
      <c r="D3017" s="11">
        <v>42590</v>
      </c>
      <c r="E3017">
        <v>805.22997999999995</v>
      </c>
    </row>
    <row r="3018" spans="1:5" x14ac:dyDescent="0.2">
      <c r="A3018" s="11">
        <v>42591</v>
      </c>
      <c r="B3018">
        <v>784.26000999999997</v>
      </c>
      <c r="D3018" s="11">
        <v>42591</v>
      </c>
      <c r="E3018">
        <v>807.47997999999995</v>
      </c>
    </row>
    <row r="3019" spans="1:5" x14ac:dyDescent="0.2">
      <c r="A3019" s="11">
        <v>42592</v>
      </c>
      <c r="B3019">
        <v>784.67999299999997</v>
      </c>
      <c r="D3019" s="11">
        <v>42592</v>
      </c>
      <c r="E3019">
        <v>808.48999000000003</v>
      </c>
    </row>
    <row r="3020" spans="1:5" x14ac:dyDescent="0.2">
      <c r="A3020" s="11">
        <v>42593</v>
      </c>
      <c r="B3020">
        <v>784.84997599999997</v>
      </c>
      <c r="D3020" s="11">
        <v>42593</v>
      </c>
      <c r="E3020">
        <v>808.20001200000002</v>
      </c>
    </row>
    <row r="3021" spans="1:5" x14ac:dyDescent="0.2">
      <c r="A3021" s="11">
        <v>42594</v>
      </c>
      <c r="B3021">
        <v>783.21997099999999</v>
      </c>
      <c r="D3021" s="11">
        <v>42594</v>
      </c>
      <c r="E3021">
        <v>807.04998799999998</v>
      </c>
    </row>
    <row r="3022" spans="1:5" x14ac:dyDescent="0.2">
      <c r="A3022" s="11">
        <v>42597</v>
      </c>
      <c r="B3022">
        <v>782.44000200000005</v>
      </c>
      <c r="D3022" s="11">
        <v>42597</v>
      </c>
      <c r="E3022">
        <v>805.96002199999998</v>
      </c>
    </row>
    <row r="3023" spans="1:5" x14ac:dyDescent="0.2">
      <c r="A3023" s="11">
        <v>42598</v>
      </c>
      <c r="B3023">
        <v>777.14001499999995</v>
      </c>
      <c r="D3023" s="11">
        <v>42598</v>
      </c>
      <c r="E3023">
        <v>801.19000200000005</v>
      </c>
    </row>
    <row r="3024" spans="1:5" x14ac:dyDescent="0.2">
      <c r="A3024" s="11">
        <v>42599</v>
      </c>
      <c r="B3024">
        <v>779.90997300000004</v>
      </c>
      <c r="D3024" s="11">
        <v>42599</v>
      </c>
      <c r="E3024">
        <v>805.419983</v>
      </c>
    </row>
    <row r="3025" spans="1:5" x14ac:dyDescent="0.2">
      <c r="A3025" s="11">
        <v>42600</v>
      </c>
      <c r="B3025">
        <v>777.5</v>
      </c>
      <c r="D3025" s="11">
        <v>42600</v>
      </c>
      <c r="E3025">
        <v>802.75</v>
      </c>
    </row>
    <row r="3026" spans="1:5" x14ac:dyDescent="0.2">
      <c r="A3026" s="11">
        <v>42601</v>
      </c>
      <c r="B3026">
        <v>775.419983</v>
      </c>
      <c r="D3026" s="11">
        <v>42601</v>
      </c>
      <c r="E3026">
        <v>799.65002400000003</v>
      </c>
    </row>
    <row r="3027" spans="1:5" x14ac:dyDescent="0.2">
      <c r="A3027" s="11">
        <v>42604</v>
      </c>
      <c r="B3027">
        <v>772.15002400000003</v>
      </c>
      <c r="D3027" s="11">
        <v>42604</v>
      </c>
      <c r="E3027">
        <v>796.95001200000002</v>
      </c>
    </row>
    <row r="3028" spans="1:5" x14ac:dyDescent="0.2">
      <c r="A3028" s="11">
        <v>42605</v>
      </c>
      <c r="B3028">
        <v>772.080017</v>
      </c>
      <c r="D3028" s="11">
        <v>42605</v>
      </c>
      <c r="E3028">
        <v>796.59002699999996</v>
      </c>
    </row>
    <row r="3029" spans="1:5" x14ac:dyDescent="0.2">
      <c r="A3029" s="11">
        <v>42606</v>
      </c>
      <c r="B3029">
        <v>769.64001499999995</v>
      </c>
      <c r="D3029" s="11">
        <v>42606</v>
      </c>
      <c r="E3029">
        <v>793.59997599999997</v>
      </c>
    </row>
    <row r="3030" spans="1:5" x14ac:dyDescent="0.2">
      <c r="A3030" s="11">
        <v>42607</v>
      </c>
      <c r="B3030">
        <v>769.40997300000004</v>
      </c>
      <c r="D3030" s="11">
        <v>42607</v>
      </c>
      <c r="E3030">
        <v>791.29998799999998</v>
      </c>
    </row>
    <row r="3031" spans="1:5" x14ac:dyDescent="0.2">
      <c r="A3031" s="11">
        <v>42608</v>
      </c>
      <c r="B3031">
        <v>769.53997800000002</v>
      </c>
      <c r="D3031" s="11">
        <v>42608</v>
      </c>
      <c r="E3031">
        <v>793.21997099999999</v>
      </c>
    </row>
    <row r="3032" spans="1:5" x14ac:dyDescent="0.2">
      <c r="A3032" s="11">
        <v>42611</v>
      </c>
      <c r="B3032">
        <v>772.15002400000003</v>
      </c>
      <c r="D3032" s="11">
        <v>42611</v>
      </c>
      <c r="E3032">
        <v>795.82000700000003</v>
      </c>
    </row>
    <row r="3033" spans="1:5" x14ac:dyDescent="0.2">
      <c r="A3033" s="11">
        <v>42612</v>
      </c>
      <c r="B3033">
        <v>769.09002699999996</v>
      </c>
      <c r="D3033" s="11">
        <v>42612</v>
      </c>
      <c r="E3033">
        <v>791.919983</v>
      </c>
    </row>
    <row r="3034" spans="1:5" x14ac:dyDescent="0.2">
      <c r="A3034" s="11">
        <v>42613</v>
      </c>
      <c r="B3034">
        <v>767.04998799999998</v>
      </c>
      <c r="D3034" s="11">
        <v>42613</v>
      </c>
      <c r="E3034">
        <v>789.84997599999997</v>
      </c>
    </row>
    <row r="3035" spans="1:5" x14ac:dyDescent="0.2">
      <c r="A3035" s="11">
        <v>42614</v>
      </c>
      <c r="B3035">
        <v>768.78002900000001</v>
      </c>
      <c r="D3035" s="11">
        <v>42614</v>
      </c>
      <c r="E3035">
        <v>791.40002400000003</v>
      </c>
    </row>
    <row r="3036" spans="1:5" x14ac:dyDescent="0.2">
      <c r="A3036" s="11">
        <v>42615</v>
      </c>
      <c r="B3036">
        <v>771.46002199999998</v>
      </c>
      <c r="D3036" s="11">
        <v>42615</v>
      </c>
      <c r="E3036">
        <v>796.86999500000002</v>
      </c>
    </row>
    <row r="3037" spans="1:5" x14ac:dyDescent="0.2">
      <c r="A3037" s="11">
        <v>42619</v>
      </c>
      <c r="B3037">
        <v>780.080017</v>
      </c>
      <c r="D3037" s="11">
        <v>42619</v>
      </c>
      <c r="E3037">
        <v>808.02002000000005</v>
      </c>
    </row>
    <row r="3038" spans="1:5" x14ac:dyDescent="0.2">
      <c r="A3038" s="11">
        <v>42620</v>
      </c>
      <c r="B3038">
        <v>780.34997599999997</v>
      </c>
      <c r="D3038" s="11">
        <v>42620</v>
      </c>
      <c r="E3038">
        <v>807.98999000000003</v>
      </c>
    </row>
    <row r="3039" spans="1:5" x14ac:dyDescent="0.2">
      <c r="A3039" s="11">
        <v>42621</v>
      </c>
      <c r="B3039">
        <v>775.32000700000003</v>
      </c>
      <c r="D3039" s="11">
        <v>42621</v>
      </c>
      <c r="E3039">
        <v>802.84002699999996</v>
      </c>
    </row>
    <row r="3040" spans="1:5" x14ac:dyDescent="0.2">
      <c r="A3040" s="11">
        <v>42622</v>
      </c>
      <c r="B3040">
        <v>759.65997300000004</v>
      </c>
      <c r="D3040" s="11">
        <v>42622</v>
      </c>
      <c r="E3040">
        <v>788.47997999999995</v>
      </c>
    </row>
    <row r="3041" spans="1:5" x14ac:dyDescent="0.2">
      <c r="A3041" s="11">
        <v>42625</v>
      </c>
      <c r="B3041">
        <v>769.02002000000005</v>
      </c>
      <c r="D3041" s="11">
        <v>42625</v>
      </c>
      <c r="E3041">
        <v>798.82000700000003</v>
      </c>
    </row>
    <row r="3042" spans="1:5" x14ac:dyDescent="0.2">
      <c r="A3042" s="11">
        <v>42626</v>
      </c>
      <c r="B3042">
        <v>759.69000200000005</v>
      </c>
      <c r="D3042" s="11">
        <v>42626</v>
      </c>
      <c r="E3042">
        <v>788.71997099999999</v>
      </c>
    </row>
    <row r="3043" spans="1:5" x14ac:dyDescent="0.2">
      <c r="A3043" s="11">
        <v>42627</v>
      </c>
      <c r="B3043">
        <v>762.48999000000003</v>
      </c>
      <c r="D3043" s="11">
        <v>42627</v>
      </c>
      <c r="E3043">
        <v>790.46002199999998</v>
      </c>
    </row>
    <row r="3044" spans="1:5" x14ac:dyDescent="0.2">
      <c r="A3044" s="11">
        <v>42628</v>
      </c>
      <c r="B3044">
        <v>771.76000999999997</v>
      </c>
      <c r="D3044" s="11">
        <v>42628</v>
      </c>
      <c r="E3044">
        <v>801.22997999999995</v>
      </c>
    </row>
    <row r="3045" spans="1:5" x14ac:dyDescent="0.2">
      <c r="A3045" s="11">
        <v>42629</v>
      </c>
      <c r="B3045">
        <v>768.88000499999998</v>
      </c>
      <c r="D3045" s="11">
        <v>42629</v>
      </c>
      <c r="E3045">
        <v>797.96997099999999</v>
      </c>
    </row>
    <row r="3046" spans="1:5" x14ac:dyDescent="0.2">
      <c r="A3046" s="11">
        <v>42632</v>
      </c>
      <c r="B3046">
        <v>765.70001200000002</v>
      </c>
      <c r="D3046" s="11">
        <v>42632</v>
      </c>
      <c r="E3046">
        <v>795.39001499999995</v>
      </c>
    </row>
    <row r="3047" spans="1:5" x14ac:dyDescent="0.2">
      <c r="A3047" s="11">
        <v>42633</v>
      </c>
      <c r="B3047">
        <v>771.40997300000004</v>
      </c>
      <c r="D3047" s="11">
        <v>42633</v>
      </c>
      <c r="E3047">
        <v>799.78002900000001</v>
      </c>
    </row>
    <row r="3048" spans="1:5" x14ac:dyDescent="0.2">
      <c r="A3048" s="11">
        <v>42634</v>
      </c>
      <c r="B3048">
        <v>776.21997099999999</v>
      </c>
      <c r="D3048" s="11">
        <v>42634</v>
      </c>
      <c r="E3048">
        <v>805.03002900000001</v>
      </c>
    </row>
    <row r="3049" spans="1:5" x14ac:dyDescent="0.2">
      <c r="A3049" s="11">
        <v>42635</v>
      </c>
      <c r="B3049">
        <v>787.21002199999998</v>
      </c>
      <c r="D3049" s="11">
        <v>42635</v>
      </c>
      <c r="E3049">
        <v>815.95001200000002</v>
      </c>
    </row>
    <row r="3050" spans="1:5" x14ac:dyDescent="0.2">
      <c r="A3050" s="11">
        <v>42636</v>
      </c>
      <c r="B3050">
        <v>786.90002400000003</v>
      </c>
      <c r="D3050" s="11">
        <v>42636</v>
      </c>
      <c r="E3050">
        <v>814.96002199999998</v>
      </c>
    </row>
    <row r="3051" spans="1:5" x14ac:dyDescent="0.2">
      <c r="A3051" s="11">
        <v>42639</v>
      </c>
      <c r="B3051">
        <v>774.21002199999998</v>
      </c>
      <c r="D3051" s="11">
        <v>42639</v>
      </c>
      <c r="E3051">
        <v>802.65002400000003</v>
      </c>
    </row>
    <row r="3052" spans="1:5" x14ac:dyDescent="0.2">
      <c r="A3052" s="11">
        <v>42640</v>
      </c>
      <c r="B3052">
        <v>783.01000999999997</v>
      </c>
      <c r="D3052" s="11">
        <v>42640</v>
      </c>
      <c r="E3052">
        <v>810.72997999999995</v>
      </c>
    </row>
    <row r="3053" spans="1:5" x14ac:dyDescent="0.2">
      <c r="A3053" s="11">
        <v>42641</v>
      </c>
      <c r="B3053">
        <v>781.55999799999995</v>
      </c>
      <c r="D3053" s="11">
        <v>42641</v>
      </c>
      <c r="E3053">
        <v>810.05999799999995</v>
      </c>
    </row>
    <row r="3054" spans="1:5" x14ac:dyDescent="0.2">
      <c r="A3054" s="11">
        <v>42642</v>
      </c>
      <c r="B3054">
        <v>775.01000999999997</v>
      </c>
      <c r="D3054" s="11">
        <v>42642</v>
      </c>
      <c r="E3054">
        <v>802.64001499999995</v>
      </c>
    </row>
    <row r="3055" spans="1:5" x14ac:dyDescent="0.2">
      <c r="A3055" s="11">
        <v>42643</v>
      </c>
      <c r="B3055">
        <v>777.28997800000002</v>
      </c>
      <c r="D3055" s="11">
        <v>42643</v>
      </c>
      <c r="E3055">
        <v>804.05999799999995</v>
      </c>
    </row>
    <row r="3056" spans="1:5" x14ac:dyDescent="0.2">
      <c r="A3056" s="11">
        <v>42646</v>
      </c>
      <c r="B3056">
        <v>772.55999799999995</v>
      </c>
      <c r="D3056" s="11">
        <v>42646</v>
      </c>
      <c r="E3056">
        <v>800.38000499999998</v>
      </c>
    </row>
    <row r="3057" spans="1:5" x14ac:dyDescent="0.2">
      <c r="A3057" s="11">
        <v>42647</v>
      </c>
      <c r="B3057">
        <v>776.42999299999997</v>
      </c>
      <c r="D3057" s="11">
        <v>42647</v>
      </c>
      <c r="E3057">
        <v>802.78997800000002</v>
      </c>
    </row>
    <row r="3058" spans="1:5" x14ac:dyDescent="0.2">
      <c r="A3058" s="11">
        <v>42648</v>
      </c>
      <c r="B3058">
        <v>776.46997099999999</v>
      </c>
      <c r="D3058" s="11">
        <v>42648</v>
      </c>
      <c r="E3058">
        <v>801.22997999999995</v>
      </c>
    </row>
    <row r="3059" spans="1:5" x14ac:dyDescent="0.2">
      <c r="A3059" s="11">
        <v>42649</v>
      </c>
      <c r="B3059">
        <v>776.85998500000005</v>
      </c>
      <c r="D3059" s="11">
        <v>42649</v>
      </c>
      <c r="E3059">
        <v>803.080017</v>
      </c>
    </row>
    <row r="3060" spans="1:5" x14ac:dyDescent="0.2">
      <c r="A3060" s="11">
        <v>42650</v>
      </c>
      <c r="B3060">
        <v>775.080017</v>
      </c>
      <c r="D3060" s="11">
        <v>42650</v>
      </c>
      <c r="E3060">
        <v>800.71002199999998</v>
      </c>
    </row>
    <row r="3061" spans="1:5" x14ac:dyDescent="0.2">
      <c r="A3061" s="11">
        <v>42653</v>
      </c>
      <c r="B3061">
        <v>785.94000200000005</v>
      </c>
      <c r="D3061" s="11">
        <v>42653</v>
      </c>
      <c r="E3061">
        <v>814.169983</v>
      </c>
    </row>
    <row r="3062" spans="1:5" x14ac:dyDescent="0.2">
      <c r="A3062" s="11">
        <v>42654</v>
      </c>
      <c r="B3062">
        <v>783.07000700000003</v>
      </c>
      <c r="D3062" s="11">
        <v>42654</v>
      </c>
      <c r="E3062">
        <v>809.57000700000003</v>
      </c>
    </row>
    <row r="3063" spans="1:5" x14ac:dyDescent="0.2">
      <c r="A3063" s="11">
        <v>42655</v>
      </c>
      <c r="B3063">
        <v>786.14001499999995</v>
      </c>
      <c r="D3063" s="11">
        <v>42655</v>
      </c>
      <c r="E3063">
        <v>811.77002000000005</v>
      </c>
    </row>
    <row r="3064" spans="1:5" x14ac:dyDescent="0.2">
      <c r="A3064" s="11">
        <v>42656</v>
      </c>
      <c r="B3064">
        <v>778.19000200000005</v>
      </c>
      <c r="D3064" s="11">
        <v>42656</v>
      </c>
      <c r="E3064">
        <v>804.080017</v>
      </c>
    </row>
    <row r="3065" spans="1:5" x14ac:dyDescent="0.2">
      <c r="A3065" s="11">
        <v>42657</v>
      </c>
      <c r="B3065">
        <v>778.53002900000001</v>
      </c>
      <c r="D3065" s="11">
        <v>42657</v>
      </c>
      <c r="E3065">
        <v>804.59997599999997</v>
      </c>
    </row>
    <row r="3066" spans="1:5" x14ac:dyDescent="0.2">
      <c r="A3066" s="11">
        <v>42660</v>
      </c>
      <c r="B3066">
        <v>779.96002199999998</v>
      </c>
      <c r="D3066" s="11">
        <v>42660</v>
      </c>
      <c r="E3066">
        <v>806.84002699999996</v>
      </c>
    </row>
    <row r="3067" spans="1:5" x14ac:dyDescent="0.2">
      <c r="A3067" s="11">
        <v>42661</v>
      </c>
      <c r="B3067">
        <v>795.26000999999997</v>
      </c>
      <c r="D3067" s="11">
        <v>42661</v>
      </c>
      <c r="E3067">
        <v>821.48999000000003</v>
      </c>
    </row>
    <row r="3068" spans="1:5" x14ac:dyDescent="0.2">
      <c r="A3068" s="11">
        <v>42662</v>
      </c>
      <c r="B3068">
        <v>801.5</v>
      </c>
      <c r="D3068" s="11">
        <v>42662</v>
      </c>
      <c r="E3068">
        <v>826.84002699999996</v>
      </c>
    </row>
    <row r="3069" spans="1:5" x14ac:dyDescent="0.2">
      <c r="A3069" s="11">
        <v>42663</v>
      </c>
      <c r="B3069">
        <v>796.96997099999999</v>
      </c>
      <c r="D3069" s="11">
        <v>42663</v>
      </c>
      <c r="E3069">
        <v>821.63000499999998</v>
      </c>
    </row>
    <row r="3070" spans="1:5" x14ac:dyDescent="0.2">
      <c r="A3070" s="11">
        <v>42664</v>
      </c>
      <c r="B3070">
        <v>799.36999500000002</v>
      </c>
      <c r="D3070" s="11">
        <v>42664</v>
      </c>
      <c r="E3070">
        <v>824.05999799999995</v>
      </c>
    </row>
    <row r="3071" spans="1:5" x14ac:dyDescent="0.2">
      <c r="A3071" s="11">
        <v>42667</v>
      </c>
      <c r="B3071">
        <v>813.10998500000005</v>
      </c>
      <c r="D3071" s="11">
        <v>42667</v>
      </c>
      <c r="E3071">
        <v>835.73999000000003</v>
      </c>
    </row>
    <row r="3072" spans="1:5" x14ac:dyDescent="0.2">
      <c r="A3072" s="11">
        <v>42668</v>
      </c>
      <c r="B3072">
        <v>807.669983</v>
      </c>
      <c r="D3072" s="11">
        <v>42668</v>
      </c>
      <c r="E3072">
        <v>828.54998799999998</v>
      </c>
    </row>
    <row r="3073" spans="1:5" x14ac:dyDescent="0.2">
      <c r="A3073" s="11">
        <v>42669</v>
      </c>
      <c r="B3073">
        <v>799.07000700000003</v>
      </c>
      <c r="D3073" s="11">
        <v>42669</v>
      </c>
      <c r="E3073">
        <v>822.09997599999997</v>
      </c>
    </row>
    <row r="3074" spans="1:5" x14ac:dyDescent="0.2">
      <c r="A3074" s="11">
        <v>42670</v>
      </c>
      <c r="B3074">
        <v>795.34997599999997</v>
      </c>
      <c r="D3074" s="11">
        <v>42670</v>
      </c>
      <c r="E3074">
        <v>817.34997599999997</v>
      </c>
    </row>
    <row r="3075" spans="1:5" x14ac:dyDescent="0.2">
      <c r="A3075" s="11">
        <v>42671</v>
      </c>
      <c r="B3075">
        <v>795.36999500000002</v>
      </c>
      <c r="D3075" s="11">
        <v>42671</v>
      </c>
      <c r="E3075">
        <v>819.55999799999995</v>
      </c>
    </row>
    <row r="3076" spans="1:5" x14ac:dyDescent="0.2">
      <c r="A3076" s="11">
        <v>42674</v>
      </c>
      <c r="B3076">
        <v>784.53997800000002</v>
      </c>
      <c r="D3076" s="11">
        <v>42674</v>
      </c>
      <c r="E3076">
        <v>809.90002400000003</v>
      </c>
    </row>
    <row r="3077" spans="1:5" x14ac:dyDescent="0.2">
      <c r="A3077" s="11">
        <v>42675</v>
      </c>
      <c r="B3077">
        <v>783.60998500000005</v>
      </c>
      <c r="D3077" s="11">
        <v>42675</v>
      </c>
      <c r="E3077">
        <v>805.47997999999995</v>
      </c>
    </row>
    <row r="3078" spans="1:5" x14ac:dyDescent="0.2">
      <c r="A3078" s="11">
        <v>42676</v>
      </c>
      <c r="B3078">
        <v>768.70001200000002</v>
      </c>
      <c r="D3078" s="11">
        <v>42676</v>
      </c>
      <c r="E3078">
        <v>788.419983</v>
      </c>
    </row>
    <row r="3079" spans="1:5" x14ac:dyDescent="0.2">
      <c r="A3079" s="11">
        <v>42677</v>
      </c>
      <c r="B3079">
        <v>762.13000499999998</v>
      </c>
      <c r="D3079" s="11">
        <v>42677</v>
      </c>
      <c r="E3079">
        <v>782.19000200000005</v>
      </c>
    </row>
    <row r="3080" spans="1:5" x14ac:dyDescent="0.2">
      <c r="A3080" s="11">
        <v>42678</v>
      </c>
      <c r="B3080">
        <v>762.02002000000005</v>
      </c>
      <c r="D3080" s="11">
        <v>42678</v>
      </c>
      <c r="E3080">
        <v>781.09997599999997</v>
      </c>
    </row>
    <row r="3081" spans="1:5" x14ac:dyDescent="0.2">
      <c r="A3081" s="11">
        <v>42681</v>
      </c>
      <c r="B3081">
        <v>782.52002000000005</v>
      </c>
      <c r="D3081" s="11">
        <v>42681</v>
      </c>
      <c r="E3081">
        <v>802.03002900000001</v>
      </c>
    </row>
    <row r="3082" spans="1:5" x14ac:dyDescent="0.2">
      <c r="A3082" s="11">
        <v>42682</v>
      </c>
      <c r="B3082">
        <v>790.51000999999997</v>
      </c>
      <c r="D3082" s="11">
        <v>42682</v>
      </c>
      <c r="E3082">
        <v>811.97997999999995</v>
      </c>
    </row>
    <row r="3083" spans="1:5" x14ac:dyDescent="0.2">
      <c r="A3083" s="11">
        <v>42683</v>
      </c>
      <c r="B3083">
        <v>785.30999799999995</v>
      </c>
      <c r="D3083" s="11">
        <v>42683</v>
      </c>
      <c r="E3083">
        <v>805.59002699999996</v>
      </c>
    </row>
    <row r="3084" spans="1:5" x14ac:dyDescent="0.2">
      <c r="A3084" s="11">
        <v>42684</v>
      </c>
      <c r="B3084">
        <v>762.55999799999995</v>
      </c>
      <c r="D3084" s="11">
        <v>42684</v>
      </c>
      <c r="E3084">
        <v>780.28997800000002</v>
      </c>
    </row>
    <row r="3085" spans="1:5" x14ac:dyDescent="0.2">
      <c r="A3085" s="11">
        <v>42685</v>
      </c>
      <c r="B3085">
        <v>754.02002000000005</v>
      </c>
      <c r="D3085" s="11">
        <v>42685</v>
      </c>
      <c r="E3085">
        <v>771.75</v>
      </c>
    </row>
    <row r="3086" spans="1:5" x14ac:dyDescent="0.2">
      <c r="A3086" s="11">
        <v>42688</v>
      </c>
      <c r="B3086">
        <v>736.080017</v>
      </c>
      <c r="D3086" s="11">
        <v>42688</v>
      </c>
      <c r="E3086">
        <v>753.21997099999999</v>
      </c>
    </row>
    <row r="3087" spans="1:5" x14ac:dyDescent="0.2">
      <c r="A3087" s="11">
        <v>42689</v>
      </c>
      <c r="B3087">
        <v>758.48999000000003</v>
      </c>
      <c r="D3087" s="11">
        <v>42689</v>
      </c>
      <c r="E3087">
        <v>775.15997300000004</v>
      </c>
    </row>
    <row r="3088" spans="1:5" x14ac:dyDescent="0.2">
      <c r="A3088" s="11">
        <v>42690</v>
      </c>
      <c r="B3088">
        <v>764.47997999999995</v>
      </c>
      <c r="D3088" s="11">
        <v>42690</v>
      </c>
      <c r="E3088">
        <v>779.97997999999995</v>
      </c>
    </row>
    <row r="3089" spans="1:5" x14ac:dyDescent="0.2">
      <c r="A3089" s="11">
        <v>42691</v>
      </c>
      <c r="B3089">
        <v>771.22997999999995</v>
      </c>
      <c r="D3089" s="11">
        <v>42691</v>
      </c>
      <c r="E3089">
        <v>786.15997300000004</v>
      </c>
    </row>
    <row r="3090" spans="1:5" x14ac:dyDescent="0.2">
      <c r="A3090" s="11">
        <v>42692</v>
      </c>
      <c r="B3090">
        <v>760.53997800000002</v>
      </c>
      <c r="D3090" s="11">
        <v>42692</v>
      </c>
      <c r="E3090">
        <v>775.96997099999999</v>
      </c>
    </row>
    <row r="3091" spans="1:5" x14ac:dyDescent="0.2">
      <c r="A3091" s="11">
        <v>42695</v>
      </c>
      <c r="B3091">
        <v>769.20001200000002</v>
      </c>
      <c r="D3091" s="11">
        <v>42695</v>
      </c>
      <c r="E3091">
        <v>784.79998799999998</v>
      </c>
    </row>
    <row r="3092" spans="1:5" x14ac:dyDescent="0.2">
      <c r="A3092" s="11">
        <v>42696</v>
      </c>
      <c r="B3092">
        <v>768.27002000000005</v>
      </c>
      <c r="D3092" s="11">
        <v>42696</v>
      </c>
      <c r="E3092">
        <v>785</v>
      </c>
    </row>
    <row r="3093" spans="1:5" x14ac:dyDescent="0.2">
      <c r="A3093" s="11">
        <v>42697</v>
      </c>
      <c r="B3093">
        <v>760.98999000000003</v>
      </c>
      <c r="D3093" s="11">
        <v>42697</v>
      </c>
      <c r="E3093">
        <v>779</v>
      </c>
    </row>
    <row r="3094" spans="1:5" x14ac:dyDescent="0.2">
      <c r="A3094" s="11">
        <v>42699</v>
      </c>
      <c r="B3094">
        <v>761.67999299999997</v>
      </c>
      <c r="D3094" s="11">
        <v>42699</v>
      </c>
      <c r="E3094">
        <v>780.22997999999995</v>
      </c>
    </row>
    <row r="3095" spans="1:5" x14ac:dyDescent="0.2">
      <c r="A3095" s="11">
        <v>42702</v>
      </c>
      <c r="B3095">
        <v>768.23999000000003</v>
      </c>
      <c r="D3095" s="11">
        <v>42702</v>
      </c>
      <c r="E3095">
        <v>785.78997800000002</v>
      </c>
    </row>
    <row r="3096" spans="1:5" x14ac:dyDescent="0.2">
      <c r="A3096" s="11">
        <v>42703</v>
      </c>
      <c r="B3096">
        <v>770.84002699999996</v>
      </c>
      <c r="D3096" s="11">
        <v>42703</v>
      </c>
      <c r="E3096">
        <v>789.44000200000005</v>
      </c>
    </row>
    <row r="3097" spans="1:5" x14ac:dyDescent="0.2">
      <c r="A3097" s="11">
        <v>42704</v>
      </c>
      <c r="B3097">
        <v>758.03997800000002</v>
      </c>
      <c r="D3097" s="11">
        <v>42704</v>
      </c>
      <c r="E3097">
        <v>775.88000499999998</v>
      </c>
    </row>
    <row r="3098" spans="1:5" x14ac:dyDescent="0.2">
      <c r="A3098" s="11">
        <v>42705</v>
      </c>
      <c r="B3098">
        <v>747.919983</v>
      </c>
      <c r="D3098" s="11">
        <v>42705</v>
      </c>
      <c r="E3098">
        <v>764.330017</v>
      </c>
    </row>
    <row r="3099" spans="1:5" x14ac:dyDescent="0.2">
      <c r="A3099" s="11">
        <v>42706</v>
      </c>
      <c r="B3099">
        <v>750.5</v>
      </c>
      <c r="D3099" s="11">
        <v>42706</v>
      </c>
      <c r="E3099">
        <v>764.46002199999998</v>
      </c>
    </row>
    <row r="3100" spans="1:5" x14ac:dyDescent="0.2">
      <c r="A3100" s="11">
        <v>42709</v>
      </c>
      <c r="B3100">
        <v>762.52002000000005</v>
      </c>
      <c r="D3100" s="11">
        <v>42709</v>
      </c>
      <c r="E3100">
        <v>778.21997099999999</v>
      </c>
    </row>
    <row r="3101" spans="1:5" x14ac:dyDescent="0.2">
      <c r="A3101" s="11">
        <v>42710</v>
      </c>
      <c r="B3101">
        <v>759.10998500000005</v>
      </c>
      <c r="D3101" s="11">
        <v>42710</v>
      </c>
      <c r="E3101">
        <v>776.17999299999997</v>
      </c>
    </row>
    <row r="3102" spans="1:5" x14ac:dyDescent="0.2">
      <c r="A3102" s="11">
        <v>42711</v>
      </c>
      <c r="B3102">
        <v>771.19000200000005</v>
      </c>
      <c r="D3102" s="11">
        <v>42711</v>
      </c>
      <c r="E3102">
        <v>791.46997099999999</v>
      </c>
    </row>
    <row r="3103" spans="1:5" x14ac:dyDescent="0.2">
      <c r="A3103" s="11">
        <v>42712</v>
      </c>
      <c r="B3103">
        <v>776.419983</v>
      </c>
      <c r="D3103" s="11">
        <v>42712</v>
      </c>
      <c r="E3103">
        <v>795.169983</v>
      </c>
    </row>
    <row r="3104" spans="1:5" x14ac:dyDescent="0.2">
      <c r="A3104" s="11">
        <v>42713</v>
      </c>
      <c r="B3104">
        <v>789.28997800000002</v>
      </c>
      <c r="D3104" s="11">
        <v>42713</v>
      </c>
      <c r="E3104">
        <v>809.45001200000002</v>
      </c>
    </row>
    <row r="3105" spans="1:6" x14ac:dyDescent="0.2">
      <c r="A3105" s="11">
        <v>42716</v>
      </c>
      <c r="B3105">
        <v>789.27002000000005</v>
      </c>
      <c r="D3105" s="11">
        <v>42716</v>
      </c>
      <c r="E3105">
        <v>807.90002400000003</v>
      </c>
    </row>
    <row r="3106" spans="1:6" x14ac:dyDescent="0.2">
      <c r="A3106" s="11">
        <v>42717</v>
      </c>
      <c r="B3106">
        <v>796.09997599999997</v>
      </c>
      <c r="D3106" s="11">
        <v>42717</v>
      </c>
      <c r="E3106">
        <v>815.34002699999996</v>
      </c>
    </row>
    <row r="3107" spans="1:6" x14ac:dyDescent="0.2">
      <c r="A3107" s="11">
        <v>42718</v>
      </c>
      <c r="B3107">
        <v>797.07000700000003</v>
      </c>
      <c r="D3107" s="11">
        <v>42718</v>
      </c>
      <c r="E3107">
        <v>817.89001499999995</v>
      </c>
    </row>
    <row r="3108" spans="1:6" x14ac:dyDescent="0.2">
      <c r="A3108" s="11">
        <v>42719</v>
      </c>
      <c r="B3108">
        <v>797.84997599999997</v>
      </c>
      <c r="D3108" s="11">
        <v>42719</v>
      </c>
      <c r="E3108">
        <v>815.65002400000003</v>
      </c>
    </row>
    <row r="3109" spans="1:6" x14ac:dyDescent="0.2">
      <c r="A3109" s="11">
        <v>42720</v>
      </c>
      <c r="B3109">
        <v>790.79998799999998</v>
      </c>
      <c r="D3109" s="11">
        <v>42720</v>
      </c>
      <c r="E3109">
        <v>809.84002699999996</v>
      </c>
    </row>
    <row r="3110" spans="1:6" x14ac:dyDescent="0.2">
      <c r="A3110" s="11">
        <v>42723</v>
      </c>
      <c r="B3110">
        <v>794.20001200000002</v>
      </c>
      <c r="D3110" s="11">
        <v>42723</v>
      </c>
      <c r="E3110">
        <v>812.5</v>
      </c>
    </row>
    <row r="3111" spans="1:6" x14ac:dyDescent="0.2">
      <c r="A3111" s="11">
        <v>42724</v>
      </c>
      <c r="B3111">
        <v>796.419983</v>
      </c>
      <c r="D3111" s="11">
        <v>42724</v>
      </c>
      <c r="E3111">
        <v>815.20001200000002</v>
      </c>
    </row>
    <row r="3112" spans="1:6" x14ac:dyDescent="0.2">
      <c r="A3112" s="11">
        <v>42725</v>
      </c>
      <c r="B3112">
        <v>794.55999799999995</v>
      </c>
      <c r="D3112" s="11">
        <v>42725</v>
      </c>
      <c r="E3112">
        <v>812.20001200000002</v>
      </c>
    </row>
    <row r="3113" spans="1:6" x14ac:dyDescent="0.2">
      <c r="A3113" s="11">
        <v>42726</v>
      </c>
      <c r="B3113">
        <v>791.26000999999997</v>
      </c>
      <c r="D3113" s="11">
        <v>42726</v>
      </c>
      <c r="E3113">
        <v>809.67999299999997</v>
      </c>
    </row>
    <row r="3114" spans="1:6" x14ac:dyDescent="0.2">
      <c r="A3114" s="11">
        <v>42727</v>
      </c>
      <c r="B3114">
        <v>789.90997300000004</v>
      </c>
      <c r="D3114" s="11">
        <v>42727</v>
      </c>
      <c r="E3114">
        <v>807.79998799999998</v>
      </c>
    </row>
    <row r="3115" spans="1:6" x14ac:dyDescent="0.2">
      <c r="A3115" s="11">
        <v>42731</v>
      </c>
      <c r="B3115">
        <v>791.54998799999998</v>
      </c>
      <c r="D3115" s="11">
        <v>42731</v>
      </c>
      <c r="E3115">
        <v>809.92999299999997</v>
      </c>
    </row>
    <row r="3116" spans="1:6" x14ac:dyDescent="0.2">
      <c r="A3116" s="11">
        <v>42732</v>
      </c>
      <c r="B3116">
        <v>785.04998799999998</v>
      </c>
      <c r="D3116" s="11">
        <v>42732</v>
      </c>
      <c r="E3116">
        <v>804.57000700000003</v>
      </c>
    </row>
    <row r="3117" spans="1:6" x14ac:dyDescent="0.2">
      <c r="A3117" s="11">
        <v>42733</v>
      </c>
      <c r="B3117">
        <v>782.78997800000002</v>
      </c>
      <c r="D3117" s="11">
        <v>42733</v>
      </c>
      <c r="E3117">
        <v>802.88000499999998</v>
      </c>
    </row>
    <row r="3118" spans="1:6" x14ac:dyDescent="0.2">
      <c r="A3118" s="23">
        <v>42734</v>
      </c>
      <c r="B3118" s="17">
        <v>771.82000700000003</v>
      </c>
      <c r="C3118" s="17"/>
      <c r="D3118" s="23">
        <v>42734</v>
      </c>
      <c r="E3118" s="17">
        <v>792.45001200000002</v>
      </c>
      <c r="F3118" t="s">
        <v>84</v>
      </c>
    </row>
    <row r="3119" spans="1:6" x14ac:dyDescent="0.2">
      <c r="A3119" s="11">
        <v>42738</v>
      </c>
      <c r="B3119">
        <v>786.14001499999995</v>
      </c>
      <c r="D3119" s="11">
        <v>42738</v>
      </c>
      <c r="E3119">
        <v>808.01000999999997</v>
      </c>
    </row>
    <row r="3120" spans="1:6" x14ac:dyDescent="0.2">
      <c r="A3120" s="11">
        <v>42739</v>
      </c>
      <c r="B3120">
        <v>786.90002400000003</v>
      </c>
      <c r="D3120" s="11">
        <v>42739</v>
      </c>
      <c r="E3120">
        <v>807.77002000000005</v>
      </c>
    </row>
    <row r="3121" spans="1:5" x14ac:dyDescent="0.2">
      <c r="A3121" s="11">
        <v>42740</v>
      </c>
      <c r="B3121">
        <v>794.02002000000005</v>
      </c>
      <c r="D3121" s="11">
        <v>42740</v>
      </c>
      <c r="E3121">
        <v>813.02002000000005</v>
      </c>
    </row>
    <row r="3122" spans="1:5" x14ac:dyDescent="0.2">
      <c r="A3122" s="11">
        <v>42741</v>
      </c>
      <c r="B3122">
        <v>806.15002400000003</v>
      </c>
      <c r="D3122" s="11">
        <v>42741</v>
      </c>
      <c r="E3122">
        <v>825.21002199999998</v>
      </c>
    </row>
    <row r="3123" spans="1:5" x14ac:dyDescent="0.2">
      <c r="A3123" s="11">
        <v>42744</v>
      </c>
      <c r="B3123">
        <v>806.65002400000003</v>
      </c>
      <c r="D3123" s="11">
        <v>42744</v>
      </c>
      <c r="E3123">
        <v>827.17999299999997</v>
      </c>
    </row>
    <row r="3124" spans="1:5" x14ac:dyDescent="0.2">
      <c r="A3124" s="11">
        <v>42745</v>
      </c>
      <c r="B3124">
        <v>804.78997800000002</v>
      </c>
      <c r="D3124" s="11">
        <v>42745</v>
      </c>
      <c r="E3124">
        <v>826.01000999999997</v>
      </c>
    </row>
    <row r="3125" spans="1:5" x14ac:dyDescent="0.2">
      <c r="A3125" s="11">
        <v>42746</v>
      </c>
      <c r="B3125">
        <v>807.90997300000004</v>
      </c>
      <c r="D3125" s="11">
        <v>42746</v>
      </c>
      <c r="E3125">
        <v>829.85998500000005</v>
      </c>
    </row>
    <row r="3126" spans="1:5" x14ac:dyDescent="0.2">
      <c r="A3126" s="11">
        <v>42747</v>
      </c>
      <c r="B3126">
        <v>806.35998500000005</v>
      </c>
      <c r="D3126" s="11">
        <v>42747</v>
      </c>
      <c r="E3126">
        <v>829.53002900000001</v>
      </c>
    </row>
    <row r="3127" spans="1:5" x14ac:dyDescent="0.2">
      <c r="A3127" s="11">
        <v>42748</v>
      </c>
      <c r="B3127">
        <v>807.88000499999998</v>
      </c>
      <c r="D3127" s="11">
        <v>42748</v>
      </c>
      <c r="E3127">
        <v>830.94000200000005</v>
      </c>
    </row>
    <row r="3128" spans="1:5" x14ac:dyDescent="0.2">
      <c r="A3128" s="11">
        <v>42752</v>
      </c>
      <c r="B3128">
        <v>804.60998500000005</v>
      </c>
      <c r="D3128" s="11">
        <v>42752</v>
      </c>
      <c r="E3128">
        <v>827.46002199999998</v>
      </c>
    </row>
    <row r="3129" spans="1:5" x14ac:dyDescent="0.2">
      <c r="A3129" s="11">
        <v>42753</v>
      </c>
      <c r="B3129">
        <v>806.07000700000003</v>
      </c>
      <c r="D3129" s="11">
        <v>42753</v>
      </c>
      <c r="E3129">
        <v>829.02002000000005</v>
      </c>
    </row>
    <row r="3130" spans="1:5" x14ac:dyDescent="0.2">
      <c r="A3130" s="11">
        <v>42754</v>
      </c>
      <c r="B3130">
        <v>802.17498799999998</v>
      </c>
      <c r="D3130" s="11">
        <v>42754</v>
      </c>
      <c r="E3130">
        <v>824.36999500000002</v>
      </c>
    </row>
    <row r="3131" spans="1:5" x14ac:dyDescent="0.2">
      <c r="A3131" s="11">
        <v>42755</v>
      </c>
      <c r="B3131">
        <v>805.02002000000005</v>
      </c>
      <c r="D3131" s="11">
        <v>42755</v>
      </c>
      <c r="E3131">
        <v>828.169983</v>
      </c>
    </row>
    <row r="3132" spans="1:5" x14ac:dyDescent="0.2">
      <c r="A3132" s="11">
        <v>42758</v>
      </c>
      <c r="B3132">
        <v>819.30999799999995</v>
      </c>
      <c r="D3132" s="11">
        <v>42758</v>
      </c>
      <c r="E3132">
        <v>844.42999299999997</v>
      </c>
    </row>
    <row r="3133" spans="1:5" x14ac:dyDescent="0.2">
      <c r="A3133" s="11">
        <v>42759</v>
      </c>
      <c r="B3133">
        <v>823.86999500000002</v>
      </c>
      <c r="D3133" s="11">
        <v>42759</v>
      </c>
      <c r="E3133">
        <v>849.53002900000001</v>
      </c>
    </row>
    <row r="3134" spans="1:5" x14ac:dyDescent="0.2">
      <c r="A3134" s="11">
        <v>42760</v>
      </c>
      <c r="B3134">
        <v>835.669983</v>
      </c>
      <c r="D3134" s="11">
        <v>42760</v>
      </c>
      <c r="E3134">
        <v>858.45001200000002</v>
      </c>
    </row>
    <row r="3135" spans="1:5" x14ac:dyDescent="0.2">
      <c r="A3135" s="11">
        <v>42761</v>
      </c>
      <c r="B3135">
        <v>832.15002400000003</v>
      </c>
      <c r="D3135" s="11">
        <v>42761</v>
      </c>
      <c r="E3135">
        <v>856.97997999999995</v>
      </c>
    </row>
    <row r="3136" spans="1:5" x14ac:dyDescent="0.2">
      <c r="A3136" s="11">
        <v>42762</v>
      </c>
      <c r="B3136">
        <v>823.30999799999995</v>
      </c>
      <c r="D3136" s="11">
        <v>42762</v>
      </c>
      <c r="E3136">
        <v>845.03002900000001</v>
      </c>
    </row>
    <row r="3137" spans="1:5" x14ac:dyDescent="0.2">
      <c r="A3137" s="11">
        <v>42765</v>
      </c>
      <c r="B3137">
        <v>802.32000700000003</v>
      </c>
      <c r="D3137" s="11">
        <v>42765</v>
      </c>
      <c r="E3137">
        <v>823.830017</v>
      </c>
    </row>
    <row r="3138" spans="1:5" x14ac:dyDescent="0.2">
      <c r="A3138" s="11">
        <v>42766</v>
      </c>
      <c r="B3138">
        <v>796.78997800000002</v>
      </c>
      <c r="D3138" s="11">
        <v>42766</v>
      </c>
      <c r="E3138">
        <v>820.19000200000005</v>
      </c>
    </row>
    <row r="3139" spans="1:5" x14ac:dyDescent="0.2">
      <c r="A3139" s="11">
        <v>42767</v>
      </c>
      <c r="B3139">
        <v>795.69500700000003</v>
      </c>
      <c r="D3139" s="11">
        <v>42767</v>
      </c>
      <c r="E3139">
        <v>815.23999000000003</v>
      </c>
    </row>
    <row r="3140" spans="1:5" x14ac:dyDescent="0.2">
      <c r="A3140" s="11">
        <v>42768</v>
      </c>
      <c r="B3140">
        <v>798.53002900000001</v>
      </c>
      <c r="D3140" s="11">
        <v>42768</v>
      </c>
      <c r="E3140">
        <v>818.26000999999997</v>
      </c>
    </row>
    <row r="3141" spans="1:5" x14ac:dyDescent="0.2">
      <c r="A3141" s="11">
        <v>42769</v>
      </c>
      <c r="B3141">
        <v>801.48999000000003</v>
      </c>
      <c r="D3141" s="11">
        <v>42769</v>
      </c>
      <c r="E3141">
        <v>820.13000499999998</v>
      </c>
    </row>
    <row r="3142" spans="1:5" x14ac:dyDescent="0.2">
      <c r="A3142" s="11">
        <v>42772</v>
      </c>
      <c r="B3142">
        <v>801.34002699999996</v>
      </c>
      <c r="D3142" s="11">
        <v>42772</v>
      </c>
      <c r="E3142">
        <v>821.61999500000002</v>
      </c>
    </row>
    <row r="3143" spans="1:5" x14ac:dyDescent="0.2">
      <c r="A3143" s="11">
        <v>42773</v>
      </c>
      <c r="B3143">
        <v>806.96997099999999</v>
      </c>
      <c r="D3143" s="11">
        <v>42773</v>
      </c>
      <c r="E3143">
        <v>829.22997999999995</v>
      </c>
    </row>
    <row r="3144" spans="1:5" x14ac:dyDescent="0.2">
      <c r="A3144" s="11">
        <v>42774</v>
      </c>
      <c r="B3144">
        <v>808.38000499999998</v>
      </c>
      <c r="D3144" s="11">
        <v>42774</v>
      </c>
      <c r="E3144">
        <v>829.88000499999998</v>
      </c>
    </row>
    <row r="3145" spans="1:5" x14ac:dyDescent="0.2">
      <c r="A3145" s="11">
        <v>42775</v>
      </c>
      <c r="B3145">
        <v>809.55999799999995</v>
      </c>
      <c r="D3145" s="11">
        <v>42775</v>
      </c>
      <c r="E3145">
        <v>830.05999799999995</v>
      </c>
    </row>
    <row r="3146" spans="1:5" x14ac:dyDescent="0.2">
      <c r="A3146" s="11">
        <v>42776</v>
      </c>
      <c r="B3146">
        <v>813.669983</v>
      </c>
      <c r="D3146" s="11">
        <v>42776</v>
      </c>
      <c r="E3146">
        <v>834.84997599999997</v>
      </c>
    </row>
    <row r="3147" spans="1:5" x14ac:dyDescent="0.2">
      <c r="A3147" s="11">
        <v>42779</v>
      </c>
      <c r="B3147">
        <v>819.23999000000003</v>
      </c>
      <c r="D3147" s="11">
        <v>42779</v>
      </c>
      <c r="E3147">
        <v>838.96002199999998</v>
      </c>
    </row>
    <row r="3148" spans="1:5" x14ac:dyDescent="0.2">
      <c r="A3148" s="11">
        <v>42780</v>
      </c>
      <c r="B3148">
        <v>820.45001200000002</v>
      </c>
      <c r="D3148" s="11">
        <v>42780</v>
      </c>
      <c r="E3148">
        <v>840.03002900000001</v>
      </c>
    </row>
    <row r="3149" spans="1:5" x14ac:dyDescent="0.2">
      <c r="A3149" s="11">
        <v>42781</v>
      </c>
      <c r="B3149">
        <v>818.97997999999995</v>
      </c>
      <c r="D3149" s="11">
        <v>42781</v>
      </c>
      <c r="E3149">
        <v>837.32000700000003</v>
      </c>
    </row>
    <row r="3150" spans="1:5" x14ac:dyDescent="0.2">
      <c r="A3150" s="11">
        <v>42782</v>
      </c>
      <c r="B3150">
        <v>824.15997300000004</v>
      </c>
      <c r="D3150" s="11">
        <v>42782</v>
      </c>
      <c r="E3150">
        <v>842.169983</v>
      </c>
    </row>
    <row r="3151" spans="1:5" x14ac:dyDescent="0.2">
      <c r="A3151" s="11">
        <v>42783</v>
      </c>
      <c r="B3151">
        <v>828.07000700000003</v>
      </c>
      <c r="D3151" s="11">
        <v>42783</v>
      </c>
      <c r="E3151">
        <v>846.54998799999998</v>
      </c>
    </row>
    <row r="3152" spans="1:5" x14ac:dyDescent="0.2">
      <c r="A3152" s="11">
        <v>42787</v>
      </c>
      <c r="B3152">
        <v>831.65997300000004</v>
      </c>
      <c r="D3152" s="11">
        <v>42787</v>
      </c>
      <c r="E3152">
        <v>849.27002000000005</v>
      </c>
    </row>
    <row r="3153" spans="1:5" x14ac:dyDescent="0.2">
      <c r="A3153" s="11">
        <v>42788</v>
      </c>
      <c r="B3153">
        <v>830.76000999999997</v>
      </c>
      <c r="D3153" s="11">
        <v>42788</v>
      </c>
      <c r="E3153">
        <v>851.35998500000005</v>
      </c>
    </row>
    <row r="3154" spans="1:5" x14ac:dyDescent="0.2">
      <c r="A3154" s="11">
        <v>42789</v>
      </c>
      <c r="B3154">
        <v>831.330017</v>
      </c>
      <c r="D3154" s="11">
        <v>42789</v>
      </c>
      <c r="E3154">
        <v>851</v>
      </c>
    </row>
    <row r="3155" spans="1:5" x14ac:dyDescent="0.2">
      <c r="A3155" s="11">
        <v>42790</v>
      </c>
      <c r="B3155">
        <v>828.64001499999995</v>
      </c>
      <c r="D3155" s="11">
        <v>42790</v>
      </c>
      <c r="E3155">
        <v>847.80999799999995</v>
      </c>
    </row>
    <row r="3156" spans="1:5" x14ac:dyDescent="0.2">
      <c r="A3156" s="11">
        <v>42793</v>
      </c>
      <c r="B3156">
        <v>829.28002900000001</v>
      </c>
      <c r="D3156" s="11">
        <v>42793</v>
      </c>
      <c r="E3156">
        <v>849.669983</v>
      </c>
    </row>
    <row r="3157" spans="1:5" x14ac:dyDescent="0.2">
      <c r="A3157" s="11">
        <v>42794</v>
      </c>
      <c r="B3157">
        <v>823.21002199999998</v>
      </c>
      <c r="D3157" s="11">
        <v>42794</v>
      </c>
      <c r="E3157">
        <v>844.92999299999997</v>
      </c>
    </row>
    <row r="3158" spans="1:5" x14ac:dyDescent="0.2">
      <c r="A3158" s="11">
        <v>42795</v>
      </c>
      <c r="B3158">
        <v>835.23999000000003</v>
      </c>
      <c r="D3158" s="11">
        <v>42795</v>
      </c>
      <c r="E3158">
        <v>856.75</v>
      </c>
    </row>
    <row r="3159" spans="1:5" x14ac:dyDescent="0.2">
      <c r="A3159" s="11">
        <v>42796</v>
      </c>
      <c r="B3159">
        <v>830.63000499999998</v>
      </c>
      <c r="D3159" s="11">
        <v>42796</v>
      </c>
      <c r="E3159">
        <v>849.84997599999997</v>
      </c>
    </row>
    <row r="3160" spans="1:5" x14ac:dyDescent="0.2">
      <c r="A3160" s="11">
        <v>42797</v>
      </c>
      <c r="B3160">
        <v>829.080017</v>
      </c>
      <c r="D3160" s="11">
        <v>42797</v>
      </c>
      <c r="E3160">
        <v>849.080017</v>
      </c>
    </row>
    <row r="3161" spans="1:5" x14ac:dyDescent="0.2">
      <c r="A3161" s="11">
        <v>42800</v>
      </c>
      <c r="B3161">
        <v>827.78002900000001</v>
      </c>
      <c r="D3161" s="11">
        <v>42800</v>
      </c>
      <c r="E3161">
        <v>847.27002000000005</v>
      </c>
    </row>
    <row r="3162" spans="1:5" x14ac:dyDescent="0.2">
      <c r="A3162" s="11">
        <v>42801</v>
      </c>
      <c r="B3162">
        <v>831.90997300000004</v>
      </c>
      <c r="D3162" s="11">
        <v>42801</v>
      </c>
      <c r="E3162">
        <v>851.15002400000003</v>
      </c>
    </row>
    <row r="3163" spans="1:5" x14ac:dyDescent="0.2">
      <c r="A3163" s="11">
        <v>42802</v>
      </c>
      <c r="B3163">
        <v>835.36999500000002</v>
      </c>
      <c r="D3163" s="11">
        <v>42802</v>
      </c>
      <c r="E3163">
        <v>853.64001499999995</v>
      </c>
    </row>
    <row r="3164" spans="1:5" x14ac:dyDescent="0.2">
      <c r="A3164" s="11">
        <v>42803</v>
      </c>
      <c r="B3164">
        <v>838.67999299999997</v>
      </c>
      <c r="D3164" s="11">
        <v>42803</v>
      </c>
      <c r="E3164">
        <v>857.84002699999996</v>
      </c>
    </row>
    <row r="3165" spans="1:5" x14ac:dyDescent="0.2">
      <c r="A3165" s="11">
        <v>42804</v>
      </c>
      <c r="B3165">
        <v>843.25</v>
      </c>
      <c r="D3165" s="11">
        <v>42804</v>
      </c>
      <c r="E3165">
        <v>861.40997300000004</v>
      </c>
    </row>
    <row r="3166" spans="1:5" x14ac:dyDescent="0.2">
      <c r="A3166" s="11">
        <v>42807</v>
      </c>
      <c r="B3166">
        <v>845.53997800000002</v>
      </c>
      <c r="D3166" s="11">
        <v>42807</v>
      </c>
      <c r="E3166">
        <v>864.580017</v>
      </c>
    </row>
    <row r="3167" spans="1:5" x14ac:dyDescent="0.2">
      <c r="A3167" s="11">
        <v>42808</v>
      </c>
      <c r="B3167">
        <v>845.61999500000002</v>
      </c>
      <c r="D3167" s="11">
        <v>42808</v>
      </c>
      <c r="E3167">
        <v>865.90997300000004</v>
      </c>
    </row>
    <row r="3168" spans="1:5" x14ac:dyDescent="0.2">
      <c r="A3168" s="11">
        <v>42809</v>
      </c>
      <c r="B3168">
        <v>847.20001200000002</v>
      </c>
      <c r="D3168" s="11">
        <v>42809</v>
      </c>
      <c r="E3168">
        <v>868.39001499999995</v>
      </c>
    </row>
    <row r="3169" spans="1:5" x14ac:dyDescent="0.2">
      <c r="A3169" s="11">
        <v>42810</v>
      </c>
      <c r="B3169">
        <v>848.78002900000001</v>
      </c>
      <c r="D3169" s="11">
        <v>42810</v>
      </c>
      <c r="E3169">
        <v>870</v>
      </c>
    </row>
    <row r="3170" spans="1:5" x14ac:dyDescent="0.2">
      <c r="A3170" s="11">
        <v>42811</v>
      </c>
      <c r="B3170">
        <v>852.11999500000002</v>
      </c>
      <c r="D3170" s="11">
        <v>42811</v>
      </c>
      <c r="E3170">
        <v>872.36999500000002</v>
      </c>
    </row>
    <row r="3171" spans="1:5" x14ac:dyDescent="0.2">
      <c r="A3171" s="11">
        <v>42814</v>
      </c>
      <c r="B3171">
        <v>848.40002400000003</v>
      </c>
      <c r="D3171" s="11">
        <v>42814</v>
      </c>
      <c r="E3171">
        <v>867.90997300000004</v>
      </c>
    </row>
    <row r="3172" spans="1:5" x14ac:dyDescent="0.2">
      <c r="A3172" s="11">
        <v>42815</v>
      </c>
      <c r="B3172">
        <v>830.46002199999998</v>
      </c>
      <c r="D3172" s="11">
        <v>42815</v>
      </c>
      <c r="E3172">
        <v>850.14001499999995</v>
      </c>
    </row>
    <row r="3173" spans="1:5" x14ac:dyDescent="0.2">
      <c r="A3173" s="11">
        <v>42816</v>
      </c>
      <c r="B3173">
        <v>829.59002699999996</v>
      </c>
      <c r="D3173" s="11">
        <v>42816</v>
      </c>
      <c r="E3173">
        <v>849.79998799999998</v>
      </c>
    </row>
    <row r="3174" spans="1:5" x14ac:dyDescent="0.2">
      <c r="A3174" s="11">
        <v>42817</v>
      </c>
      <c r="B3174">
        <v>817.580017</v>
      </c>
      <c r="D3174" s="11">
        <v>42817</v>
      </c>
      <c r="E3174">
        <v>839.65002400000003</v>
      </c>
    </row>
    <row r="3175" spans="1:5" x14ac:dyDescent="0.2">
      <c r="A3175" s="11">
        <v>42818</v>
      </c>
      <c r="B3175">
        <v>814.42999299999997</v>
      </c>
      <c r="D3175" s="11">
        <v>42818</v>
      </c>
      <c r="E3175">
        <v>835.14001499999995</v>
      </c>
    </row>
    <row r="3176" spans="1:5" x14ac:dyDescent="0.2">
      <c r="A3176" s="11">
        <v>42821</v>
      </c>
      <c r="B3176">
        <v>819.51000999999997</v>
      </c>
      <c r="D3176" s="11">
        <v>42821</v>
      </c>
      <c r="E3176">
        <v>838.51000999999997</v>
      </c>
    </row>
    <row r="3177" spans="1:5" x14ac:dyDescent="0.2">
      <c r="A3177" s="11">
        <v>42822</v>
      </c>
      <c r="B3177">
        <v>820.919983</v>
      </c>
      <c r="D3177" s="11">
        <v>42822</v>
      </c>
      <c r="E3177">
        <v>840.63000499999998</v>
      </c>
    </row>
    <row r="3178" spans="1:5" x14ac:dyDescent="0.2">
      <c r="A3178" s="11">
        <v>42823</v>
      </c>
      <c r="B3178">
        <v>831.40997300000004</v>
      </c>
      <c r="D3178" s="11">
        <v>42823</v>
      </c>
      <c r="E3178">
        <v>849.86999500000002</v>
      </c>
    </row>
    <row r="3179" spans="1:5" x14ac:dyDescent="0.2">
      <c r="A3179" s="11">
        <v>42824</v>
      </c>
      <c r="B3179">
        <v>831.5</v>
      </c>
      <c r="D3179" s="11">
        <v>42824</v>
      </c>
      <c r="E3179">
        <v>849.47997999999995</v>
      </c>
    </row>
    <row r="3180" spans="1:5" x14ac:dyDescent="0.2">
      <c r="A3180" s="11">
        <v>42825</v>
      </c>
      <c r="B3180">
        <v>829.55999799999995</v>
      </c>
      <c r="D3180" s="11">
        <v>42825</v>
      </c>
      <c r="E3180">
        <v>847.79998799999998</v>
      </c>
    </row>
    <row r="3181" spans="1:5" x14ac:dyDescent="0.2">
      <c r="A3181" s="11">
        <v>42828</v>
      </c>
      <c r="B3181">
        <v>838.54998799999998</v>
      </c>
      <c r="D3181" s="11">
        <v>42828</v>
      </c>
      <c r="E3181">
        <v>856.75</v>
      </c>
    </row>
    <row r="3182" spans="1:5" x14ac:dyDescent="0.2">
      <c r="A3182" s="11">
        <v>42829</v>
      </c>
      <c r="B3182">
        <v>834.57000700000003</v>
      </c>
      <c r="D3182" s="11">
        <v>42829</v>
      </c>
      <c r="E3182">
        <v>852.57000700000003</v>
      </c>
    </row>
    <row r="3183" spans="1:5" x14ac:dyDescent="0.2">
      <c r="A3183" s="11">
        <v>42830</v>
      </c>
      <c r="B3183">
        <v>831.40997300000004</v>
      </c>
      <c r="D3183" s="11">
        <v>42830</v>
      </c>
      <c r="E3183">
        <v>848.90997300000004</v>
      </c>
    </row>
    <row r="3184" spans="1:5" x14ac:dyDescent="0.2">
      <c r="A3184" s="11">
        <v>42831</v>
      </c>
      <c r="B3184">
        <v>827.88000499999998</v>
      </c>
      <c r="D3184" s="11">
        <v>42831</v>
      </c>
      <c r="E3184">
        <v>845.09997599999997</v>
      </c>
    </row>
    <row r="3185" spans="1:5" x14ac:dyDescent="0.2">
      <c r="A3185" s="11">
        <v>42832</v>
      </c>
      <c r="B3185">
        <v>824.669983</v>
      </c>
      <c r="D3185" s="11">
        <v>42832</v>
      </c>
      <c r="E3185">
        <v>842.09997599999997</v>
      </c>
    </row>
    <row r="3186" spans="1:5" x14ac:dyDescent="0.2">
      <c r="A3186" s="11">
        <v>42835</v>
      </c>
      <c r="B3186">
        <v>824.72997999999995</v>
      </c>
      <c r="D3186" s="11">
        <v>42835</v>
      </c>
      <c r="E3186">
        <v>841.70001200000002</v>
      </c>
    </row>
    <row r="3187" spans="1:5" x14ac:dyDescent="0.2">
      <c r="A3187" s="11">
        <v>42836</v>
      </c>
      <c r="B3187">
        <v>823.34997599999997</v>
      </c>
      <c r="D3187" s="11">
        <v>42836</v>
      </c>
      <c r="E3187">
        <v>839.88000499999998</v>
      </c>
    </row>
    <row r="3188" spans="1:5" x14ac:dyDescent="0.2">
      <c r="A3188" s="11">
        <v>42837</v>
      </c>
      <c r="B3188">
        <v>824.32000700000003</v>
      </c>
      <c r="D3188" s="11">
        <v>42837</v>
      </c>
      <c r="E3188">
        <v>841.46002199999998</v>
      </c>
    </row>
    <row r="3189" spans="1:5" x14ac:dyDescent="0.2">
      <c r="A3189" s="11">
        <v>42838</v>
      </c>
      <c r="B3189">
        <v>823.55999799999995</v>
      </c>
      <c r="D3189" s="11">
        <v>42838</v>
      </c>
      <c r="E3189">
        <v>840.17999299999997</v>
      </c>
    </row>
    <row r="3190" spans="1:5" x14ac:dyDescent="0.2">
      <c r="A3190" s="11">
        <v>42842</v>
      </c>
      <c r="B3190">
        <v>837.169983</v>
      </c>
      <c r="D3190" s="11">
        <v>42842</v>
      </c>
      <c r="E3190">
        <v>855.13000499999998</v>
      </c>
    </row>
    <row r="3191" spans="1:5" x14ac:dyDescent="0.2">
      <c r="A3191" s="11">
        <v>42843</v>
      </c>
      <c r="B3191">
        <v>836.82000700000003</v>
      </c>
      <c r="D3191" s="11">
        <v>42843</v>
      </c>
      <c r="E3191">
        <v>853.98999000000003</v>
      </c>
    </row>
    <row r="3192" spans="1:5" x14ac:dyDescent="0.2">
      <c r="A3192" s="11">
        <v>42844</v>
      </c>
      <c r="B3192">
        <v>838.21002199999998</v>
      </c>
      <c r="D3192" s="11">
        <v>42844</v>
      </c>
      <c r="E3192">
        <v>856.51000999999997</v>
      </c>
    </row>
    <row r="3193" spans="1:5" x14ac:dyDescent="0.2">
      <c r="A3193" s="11">
        <v>42845</v>
      </c>
      <c r="B3193">
        <v>841.65002400000003</v>
      </c>
      <c r="D3193" s="11">
        <v>42845</v>
      </c>
      <c r="E3193">
        <v>860.080017</v>
      </c>
    </row>
    <row r="3194" spans="1:5" x14ac:dyDescent="0.2">
      <c r="A3194" s="11">
        <v>42846</v>
      </c>
      <c r="B3194">
        <v>843.19000200000005</v>
      </c>
      <c r="D3194" s="11">
        <v>42846</v>
      </c>
      <c r="E3194">
        <v>858.95001200000002</v>
      </c>
    </row>
    <row r="3195" spans="1:5" x14ac:dyDescent="0.2">
      <c r="A3195" s="11">
        <v>42849</v>
      </c>
      <c r="B3195">
        <v>862.76000999999997</v>
      </c>
      <c r="D3195" s="11">
        <v>42849</v>
      </c>
      <c r="E3195">
        <v>878.92999299999997</v>
      </c>
    </row>
    <row r="3196" spans="1:5" x14ac:dyDescent="0.2">
      <c r="A3196" s="11">
        <v>42850</v>
      </c>
      <c r="B3196">
        <v>872.29998799999998</v>
      </c>
      <c r="D3196" s="11">
        <v>42850</v>
      </c>
      <c r="E3196">
        <v>888.84002699999996</v>
      </c>
    </row>
    <row r="3197" spans="1:5" x14ac:dyDescent="0.2">
      <c r="A3197" s="11">
        <v>42851</v>
      </c>
      <c r="B3197">
        <v>871.72997999999995</v>
      </c>
      <c r="D3197" s="11">
        <v>42851</v>
      </c>
      <c r="E3197">
        <v>889.14001499999995</v>
      </c>
    </row>
    <row r="3198" spans="1:5" x14ac:dyDescent="0.2">
      <c r="A3198" s="11">
        <v>42852</v>
      </c>
      <c r="B3198">
        <v>874.25</v>
      </c>
      <c r="D3198" s="11">
        <v>42852</v>
      </c>
      <c r="E3198">
        <v>891.44000200000005</v>
      </c>
    </row>
    <row r="3199" spans="1:5" x14ac:dyDescent="0.2">
      <c r="A3199" s="11">
        <v>42853</v>
      </c>
      <c r="B3199">
        <v>905.96002199999998</v>
      </c>
      <c r="D3199" s="11">
        <v>42853</v>
      </c>
      <c r="E3199">
        <v>924.52002000000005</v>
      </c>
    </row>
    <row r="3200" spans="1:5" x14ac:dyDescent="0.2">
      <c r="A3200" s="11">
        <v>42856</v>
      </c>
      <c r="B3200">
        <v>912.57000700000003</v>
      </c>
      <c r="D3200" s="11">
        <v>42856</v>
      </c>
      <c r="E3200">
        <v>932.82000700000003</v>
      </c>
    </row>
    <row r="3201" spans="1:5" x14ac:dyDescent="0.2">
      <c r="A3201" s="11">
        <v>42857</v>
      </c>
      <c r="B3201">
        <v>916.44000200000005</v>
      </c>
      <c r="D3201" s="11">
        <v>42857</v>
      </c>
      <c r="E3201">
        <v>937.09002699999996</v>
      </c>
    </row>
    <row r="3202" spans="1:5" x14ac:dyDescent="0.2">
      <c r="A3202" s="11">
        <v>42858</v>
      </c>
      <c r="B3202">
        <v>927.03997800000002</v>
      </c>
      <c r="D3202" s="11">
        <v>42858</v>
      </c>
      <c r="E3202">
        <v>948.45001200000002</v>
      </c>
    </row>
    <row r="3203" spans="1:5" x14ac:dyDescent="0.2">
      <c r="A3203" s="11">
        <v>42859</v>
      </c>
      <c r="B3203">
        <v>931.65997300000004</v>
      </c>
      <c r="D3203" s="11">
        <v>42859</v>
      </c>
      <c r="E3203">
        <v>954.71997099999999</v>
      </c>
    </row>
    <row r="3204" spans="1:5" x14ac:dyDescent="0.2">
      <c r="A3204" s="11">
        <v>42860</v>
      </c>
      <c r="B3204">
        <v>927.13000499999998</v>
      </c>
      <c r="D3204" s="11">
        <v>42860</v>
      </c>
      <c r="E3204">
        <v>950.28002900000001</v>
      </c>
    </row>
    <row r="3205" spans="1:5" x14ac:dyDescent="0.2">
      <c r="A3205" s="11">
        <v>42863</v>
      </c>
      <c r="B3205">
        <v>934.29998799999998</v>
      </c>
      <c r="D3205" s="11">
        <v>42863</v>
      </c>
      <c r="E3205">
        <v>958.69000200000005</v>
      </c>
    </row>
    <row r="3206" spans="1:5" x14ac:dyDescent="0.2">
      <c r="A3206" s="11">
        <v>42864</v>
      </c>
      <c r="B3206">
        <v>932.169983</v>
      </c>
      <c r="D3206" s="11">
        <v>42864</v>
      </c>
      <c r="E3206">
        <v>956.71002199999998</v>
      </c>
    </row>
    <row r="3207" spans="1:5" x14ac:dyDescent="0.2">
      <c r="A3207" s="11">
        <v>42865</v>
      </c>
      <c r="B3207">
        <v>928.78002900000001</v>
      </c>
      <c r="D3207" s="11">
        <v>42865</v>
      </c>
      <c r="E3207">
        <v>954.84002699999996</v>
      </c>
    </row>
    <row r="3208" spans="1:5" x14ac:dyDescent="0.2">
      <c r="A3208" s="11">
        <v>42866</v>
      </c>
      <c r="B3208">
        <v>930.59997599999997</v>
      </c>
      <c r="D3208" s="11">
        <v>42866</v>
      </c>
      <c r="E3208">
        <v>955.89001499999995</v>
      </c>
    </row>
    <row r="3209" spans="1:5" x14ac:dyDescent="0.2">
      <c r="A3209" s="11">
        <v>42867</v>
      </c>
      <c r="B3209">
        <v>932.21997099999999</v>
      </c>
      <c r="D3209" s="11">
        <v>42867</v>
      </c>
      <c r="E3209">
        <v>955.14001499999995</v>
      </c>
    </row>
    <row r="3210" spans="1:5" x14ac:dyDescent="0.2">
      <c r="A3210" s="11">
        <v>42870</v>
      </c>
      <c r="B3210">
        <v>937.080017</v>
      </c>
      <c r="D3210" s="11">
        <v>42870</v>
      </c>
      <c r="E3210">
        <v>959.21997099999999</v>
      </c>
    </row>
    <row r="3211" spans="1:5" x14ac:dyDescent="0.2">
      <c r="A3211" s="11">
        <v>42871</v>
      </c>
      <c r="B3211">
        <v>943</v>
      </c>
      <c r="D3211" s="11">
        <v>42871</v>
      </c>
      <c r="E3211">
        <v>964.60998500000005</v>
      </c>
    </row>
    <row r="3212" spans="1:5" x14ac:dyDescent="0.2">
      <c r="A3212" s="11">
        <v>42872</v>
      </c>
      <c r="B3212">
        <v>919.61999500000002</v>
      </c>
      <c r="D3212" s="11">
        <v>42872</v>
      </c>
      <c r="E3212">
        <v>942.169983</v>
      </c>
    </row>
    <row r="3213" spans="1:5" x14ac:dyDescent="0.2">
      <c r="A3213" s="11">
        <v>42873</v>
      </c>
      <c r="B3213">
        <v>930.23999000000003</v>
      </c>
      <c r="D3213" s="11">
        <v>42873</v>
      </c>
      <c r="E3213">
        <v>950.5</v>
      </c>
    </row>
    <row r="3214" spans="1:5" x14ac:dyDescent="0.2">
      <c r="A3214" s="11">
        <v>42874</v>
      </c>
      <c r="B3214">
        <v>934.01000999999997</v>
      </c>
      <c r="D3214" s="11">
        <v>42874</v>
      </c>
      <c r="E3214">
        <v>954.65002400000003</v>
      </c>
    </row>
    <row r="3215" spans="1:5" x14ac:dyDescent="0.2">
      <c r="A3215" s="11">
        <v>42877</v>
      </c>
      <c r="B3215">
        <v>941.85998500000005</v>
      </c>
      <c r="D3215" s="11">
        <v>42877</v>
      </c>
      <c r="E3215">
        <v>964.07000700000003</v>
      </c>
    </row>
    <row r="3216" spans="1:5" x14ac:dyDescent="0.2">
      <c r="A3216" s="11">
        <v>42878</v>
      </c>
      <c r="B3216">
        <v>948.82000700000003</v>
      </c>
      <c r="D3216" s="11">
        <v>42878</v>
      </c>
      <c r="E3216">
        <v>970.54998799999998</v>
      </c>
    </row>
    <row r="3217" spans="1:5" x14ac:dyDescent="0.2">
      <c r="A3217" s="11">
        <v>42879</v>
      </c>
      <c r="B3217">
        <v>954.96002199999998</v>
      </c>
      <c r="D3217" s="11">
        <v>42879</v>
      </c>
      <c r="E3217">
        <v>977.60998500000005</v>
      </c>
    </row>
    <row r="3218" spans="1:5" x14ac:dyDescent="0.2">
      <c r="A3218" s="11">
        <v>42880</v>
      </c>
      <c r="B3218">
        <v>969.53997800000002</v>
      </c>
      <c r="D3218" s="11">
        <v>42880</v>
      </c>
      <c r="E3218">
        <v>991.85998500000005</v>
      </c>
    </row>
    <row r="3219" spans="1:5" x14ac:dyDescent="0.2">
      <c r="A3219" s="11">
        <v>42881</v>
      </c>
      <c r="B3219">
        <v>971.46997099999999</v>
      </c>
      <c r="D3219" s="11">
        <v>42881</v>
      </c>
      <c r="E3219">
        <v>993.27002000000005</v>
      </c>
    </row>
    <row r="3220" spans="1:5" x14ac:dyDescent="0.2">
      <c r="A3220" s="11">
        <v>42885</v>
      </c>
      <c r="B3220">
        <v>975.88000499999998</v>
      </c>
      <c r="D3220" s="11">
        <v>42885</v>
      </c>
      <c r="E3220">
        <v>996.169983</v>
      </c>
    </row>
    <row r="3221" spans="1:5" x14ac:dyDescent="0.2">
      <c r="A3221" s="11">
        <v>42886</v>
      </c>
      <c r="B3221">
        <v>964.85998500000005</v>
      </c>
      <c r="D3221" s="11">
        <v>42886</v>
      </c>
      <c r="E3221">
        <v>987.09002699999996</v>
      </c>
    </row>
    <row r="3222" spans="1:5" x14ac:dyDescent="0.2">
      <c r="A3222" s="11">
        <v>42887</v>
      </c>
      <c r="B3222">
        <v>966.95001200000002</v>
      </c>
      <c r="D3222" s="11">
        <v>42887</v>
      </c>
      <c r="E3222">
        <v>988.28997800000002</v>
      </c>
    </row>
    <row r="3223" spans="1:5" x14ac:dyDescent="0.2">
      <c r="A3223" s="11">
        <v>42888</v>
      </c>
      <c r="B3223">
        <v>975.59997599999997</v>
      </c>
      <c r="D3223" s="11">
        <v>42888</v>
      </c>
      <c r="E3223">
        <v>996.11999500000002</v>
      </c>
    </row>
    <row r="3224" spans="1:5" x14ac:dyDescent="0.2">
      <c r="A3224" s="11">
        <v>42891</v>
      </c>
      <c r="B3224">
        <v>983.67999299999997</v>
      </c>
      <c r="D3224" s="11">
        <v>42891</v>
      </c>
      <c r="E3224">
        <v>1003.880005</v>
      </c>
    </row>
    <row r="3225" spans="1:5" x14ac:dyDescent="0.2">
      <c r="A3225" s="11">
        <v>42892</v>
      </c>
      <c r="B3225">
        <v>976.57000700000003</v>
      </c>
      <c r="D3225" s="11">
        <v>42892</v>
      </c>
      <c r="E3225">
        <v>996.67999299999997</v>
      </c>
    </row>
    <row r="3226" spans="1:5" x14ac:dyDescent="0.2">
      <c r="A3226" s="11">
        <v>42893</v>
      </c>
      <c r="B3226">
        <v>980.94000200000005</v>
      </c>
      <c r="D3226" s="11">
        <v>42893</v>
      </c>
      <c r="E3226">
        <v>1001.5</v>
      </c>
    </row>
    <row r="3227" spans="1:5" x14ac:dyDescent="0.2">
      <c r="A3227" s="11">
        <v>42894</v>
      </c>
      <c r="B3227">
        <v>983.40997300000004</v>
      </c>
      <c r="D3227" s="11">
        <v>42894</v>
      </c>
      <c r="E3227">
        <v>1004.280029</v>
      </c>
    </row>
    <row r="3228" spans="1:5" x14ac:dyDescent="0.2">
      <c r="A3228" s="11">
        <v>42895</v>
      </c>
      <c r="B3228">
        <v>949.830017</v>
      </c>
      <c r="D3228" s="11">
        <v>42895</v>
      </c>
      <c r="E3228">
        <v>970.11999500000002</v>
      </c>
    </row>
    <row r="3229" spans="1:5" x14ac:dyDescent="0.2">
      <c r="A3229" s="11">
        <v>42898</v>
      </c>
      <c r="B3229">
        <v>942.90002400000003</v>
      </c>
      <c r="D3229" s="11">
        <v>42898</v>
      </c>
      <c r="E3229">
        <v>961.80999799999995</v>
      </c>
    </row>
    <row r="3230" spans="1:5" x14ac:dyDescent="0.2">
      <c r="A3230" s="11">
        <v>42899</v>
      </c>
      <c r="B3230">
        <v>953.40002400000003</v>
      </c>
      <c r="D3230" s="11">
        <v>42899</v>
      </c>
      <c r="E3230">
        <v>970.5</v>
      </c>
    </row>
    <row r="3231" spans="1:5" x14ac:dyDescent="0.2">
      <c r="A3231" s="11">
        <v>42900</v>
      </c>
      <c r="B3231">
        <v>950.76000999999997</v>
      </c>
      <c r="D3231" s="11">
        <v>42900</v>
      </c>
      <c r="E3231">
        <v>967.92999299999997</v>
      </c>
    </row>
    <row r="3232" spans="1:5" x14ac:dyDescent="0.2">
      <c r="A3232" s="11">
        <v>42901</v>
      </c>
      <c r="B3232">
        <v>942.30999799999995</v>
      </c>
      <c r="D3232" s="11">
        <v>42901</v>
      </c>
      <c r="E3232">
        <v>960.17999299999997</v>
      </c>
    </row>
    <row r="3233" spans="1:5" x14ac:dyDescent="0.2">
      <c r="A3233" s="11">
        <v>42902</v>
      </c>
      <c r="B3233">
        <v>939.78002900000001</v>
      </c>
      <c r="D3233" s="11">
        <v>42902</v>
      </c>
      <c r="E3233">
        <v>958.61999500000002</v>
      </c>
    </row>
    <row r="3234" spans="1:5" x14ac:dyDescent="0.2">
      <c r="A3234" s="11">
        <v>42905</v>
      </c>
      <c r="B3234">
        <v>957.36999500000002</v>
      </c>
      <c r="D3234" s="11">
        <v>42905</v>
      </c>
      <c r="E3234">
        <v>975.21997099999999</v>
      </c>
    </row>
    <row r="3235" spans="1:5" x14ac:dyDescent="0.2">
      <c r="A3235" s="11">
        <v>42906</v>
      </c>
      <c r="B3235">
        <v>950.63000499999998</v>
      </c>
      <c r="D3235" s="11">
        <v>42906</v>
      </c>
      <c r="E3235">
        <v>968.98999000000003</v>
      </c>
    </row>
    <row r="3236" spans="1:5" x14ac:dyDescent="0.2">
      <c r="A3236" s="11">
        <v>42907</v>
      </c>
      <c r="B3236">
        <v>959.45001200000002</v>
      </c>
      <c r="D3236" s="11">
        <v>42907</v>
      </c>
      <c r="E3236">
        <v>978.59002699999996</v>
      </c>
    </row>
    <row r="3237" spans="1:5" x14ac:dyDescent="0.2">
      <c r="A3237" s="11">
        <v>42908</v>
      </c>
      <c r="B3237">
        <v>957.09002699999996</v>
      </c>
      <c r="D3237" s="11">
        <v>42908</v>
      </c>
      <c r="E3237">
        <v>976.61999500000002</v>
      </c>
    </row>
    <row r="3238" spans="1:5" x14ac:dyDescent="0.2">
      <c r="A3238" s="11">
        <v>42909</v>
      </c>
      <c r="B3238">
        <v>965.59002699999996</v>
      </c>
      <c r="D3238" s="11">
        <v>42909</v>
      </c>
      <c r="E3238">
        <v>986.09002699999996</v>
      </c>
    </row>
    <row r="3239" spans="1:5" x14ac:dyDescent="0.2">
      <c r="A3239" s="11">
        <v>42912</v>
      </c>
      <c r="B3239">
        <v>952.27002000000005</v>
      </c>
      <c r="D3239" s="11">
        <v>42912</v>
      </c>
      <c r="E3239">
        <v>972.09002699999996</v>
      </c>
    </row>
    <row r="3240" spans="1:5" x14ac:dyDescent="0.2">
      <c r="A3240" s="11">
        <v>42913</v>
      </c>
      <c r="B3240">
        <v>927.330017</v>
      </c>
      <c r="D3240" s="11">
        <v>42913</v>
      </c>
      <c r="E3240">
        <v>948.09002699999996</v>
      </c>
    </row>
    <row r="3241" spans="1:5" x14ac:dyDescent="0.2">
      <c r="A3241" s="11">
        <v>42914</v>
      </c>
      <c r="B3241">
        <v>940.48999000000003</v>
      </c>
      <c r="D3241" s="11">
        <v>42914</v>
      </c>
      <c r="E3241">
        <v>961.01000999999997</v>
      </c>
    </row>
    <row r="3242" spans="1:5" x14ac:dyDescent="0.2">
      <c r="A3242" s="11">
        <v>42915</v>
      </c>
      <c r="B3242">
        <v>917.78997800000002</v>
      </c>
      <c r="D3242" s="11">
        <v>42915</v>
      </c>
      <c r="E3242">
        <v>937.82000700000003</v>
      </c>
    </row>
    <row r="3243" spans="1:5" x14ac:dyDescent="0.2">
      <c r="A3243" s="11">
        <v>42916</v>
      </c>
      <c r="B3243">
        <v>908.72997999999995</v>
      </c>
      <c r="D3243" s="11">
        <v>42916</v>
      </c>
      <c r="E3243">
        <v>929.67999299999997</v>
      </c>
    </row>
    <row r="3244" spans="1:5" x14ac:dyDescent="0.2">
      <c r="A3244" s="11">
        <v>42919</v>
      </c>
      <c r="B3244">
        <v>898.70001200000002</v>
      </c>
      <c r="D3244" s="11">
        <v>42919</v>
      </c>
      <c r="E3244">
        <v>919.46002199999998</v>
      </c>
    </row>
    <row r="3245" spans="1:5" x14ac:dyDescent="0.2">
      <c r="A3245" s="11">
        <v>42921</v>
      </c>
      <c r="B3245">
        <v>911.71002199999998</v>
      </c>
      <c r="D3245" s="11">
        <v>42921</v>
      </c>
      <c r="E3245">
        <v>932.26000999999997</v>
      </c>
    </row>
    <row r="3246" spans="1:5" x14ac:dyDescent="0.2">
      <c r="A3246" s="11">
        <v>42922</v>
      </c>
      <c r="B3246">
        <v>906.69000200000005</v>
      </c>
      <c r="D3246" s="11">
        <v>42922</v>
      </c>
      <c r="E3246">
        <v>927.69000200000005</v>
      </c>
    </row>
    <row r="3247" spans="1:5" x14ac:dyDescent="0.2">
      <c r="A3247" s="11">
        <v>42923</v>
      </c>
      <c r="B3247">
        <v>918.59002699999996</v>
      </c>
      <c r="D3247" s="11">
        <v>42923</v>
      </c>
      <c r="E3247">
        <v>940.80999799999995</v>
      </c>
    </row>
    <row r="3248" spans="1:5" x14ac:dyDescent="0.2">
      <c r="A3248" s="11">
        <v>42926</v>
      </c>
      <c r="B3248">
        <v>928.79998799999998</v>
      </c>
      <c r="D3248" s="11">
        <v>42926</v>
      </c>
      <c r="E3248">
        <v>951</v>
      </c>
    </row>
    <row r="3249" spans="1:5" x14ac:dyDescent="0.2">
      <c r="A3249" s="11">
        <v>42927</v>
      </c>
      <c r="B3249">
        <v>930.09002699999996</v>
      </c>
      <c r="D3249" s="11">
        <v>42927</v>
      </c>
      <c r="E3249">
        <v>953.53002900000001</v>
      </c>
    </row>
    <row r="3250" spans="1:5" x14ac:dyDescent="0.2">
      <c r="A3250" s="11">
        <v>42928</v>
      </c>
      <c r="B3250">
        <v>943.830017</v>
      </c>
      <c r="D3250" s="11">
        <v>42928</v>
      </c>
      <c r="E3250">
        <v>967.65997300000004</v>
      </c>
    </row>
    <row r="3251" spans="1:5" x14ac:dyDescent="0.2">
      <c r="A3251" s="11">
        <v>42929</v>
      </c>
      <c r="B3251">
        <v>947.15997300000004</v>
      </c>
      <c r="D3251" s="11">
        <v>42929</v>
      </c>
      <c r="E3251">
        <v>968.84997599999997</v>
      </c>
    </row>
    <row r="3252" spans="1:5" x14ac:dyDescent="0.2">
      <c r="A3252" s="11">
        <v>42930</v>
      </c>
      <c r="B3252">
        <v>955.98999000000003</v>
      </c>
      <c r="D3252" s="11">
        <v>42930</v>
      </c>
      <c r="E3252">
        <v>976.90997300000004</v>
      </c>
    </row>
    <row r="3253" spans="1:5" x14ac:dyDescent="0.2">
      <c r="A3253" s="11">
        <v>42933</v>
      </c>
      <c r="B3253">
        <v>953.419983</v>
      </c>
      <c r="D3253" s="11">
        <v>42933</v>
      </c>
      <c r="E3253">
        <v>975.96002199999998</v>
      </c>
    </row>
    <row r="3254" spans="1:5" x14ac:dyDescent="0.2">
      <c r="A3254" s="11">
        <v>42934</v>
      </c>
      <c r="B3254">
        <v>965.40002400000003</v>
      </c>
      <c r="D3254" s="11">
        <v>42934</v>
      </c>
      <c r="E3254">
        <v>986.95001200000002</v>
      </c>
    </row>
    <row r="3255" spans="1:5" x14ac:dyDescent="0.2">
      <c r="A3255" s="11">
        <v>42935</v>
      </c>
      <c r="B3255">
        <v>970.89001499999995</v>
      </c>
      <c r="D3255" s="11">
        <v>42935</v>
      </c>
      <c r="E3255">
        <v>992.77002000000005</v>
      </c>
    </row>
    <row r="3256" spans="1:5" x14ac:dyDescent="0.2">
      <c r="A3256" s="11">
        <v>42936</v>
      </c>
      <c r="B3256">
        <v>968.15002400000003</v>
      </c>
      <c r="D3256" s="11">
        <v>42936</v>
      </c>
      <c r="E3256">
        <v>992.19000200000005</v>
      </c>
    </row>
    <row r="3257" spans="1:5" x14ac:dyDescent="0.2">
      <c r="A3257" s="11">
        <v>42937</v>
      </c>
      <c r="B3257">
        <v>972.919983</v>
      </c>
      <c r="D3257" s="11">
        <v>42937</v>
      </c>
      <c r="E3257">
        <v>993.84002699999996</v>
      </c>
    </row>
    <row r="3258" spans="1:5" x14ac:dyDescent="0.2">
      <c r="A3258" s="11">
        <v>42940</v>
      </c>
      <c r="B3258">
        <v>980.34002699999996</v>
      </c>
      <c r="D3258" s="11">
        <v>42940</v>
      </c>
      <c r="E3258">
        <v>998.30999799999995</v>
      </c>
    </row>
    <row r="3259" spans="1:5" x14ac:dyDescent="0.2">
      <c r="A3259" s="11">
        <v>42941</v>
      </c>
      <c r="B3259">
        <v>950.70001200000002</v>
      </c>
      <c r="D3259" s="11">
        <v>42941</v>
      </c>
      <c r="E3259">
        <v>969.03002900000001</v>
      </c>
    </row>
    <row r="3260" spans="1:5" x14ac:dyDescent="0.2">
      <c r="A3260" s="11">
        <v>42942</v>
      </c>
      <c r="B3260">
        <v>947.79998799999998</v>
      </c>
      <c r="D3260" s="11">
        <v>42942</v>
      </c>
      <c r="E3260">
        <v>965.30999799999995</v>
      </c>
    </row>
    <row r="3261" spans="1:5" x14ac:dyDescent="0.2">
      <c r="A3261" s="11">
        <v>42943</v>
      </c>
      <c r="B3261">
        <v>934.09002699999996</v>
      </c>
      <c r="D3261" s="11">
        <v>42943</v>
      </c>
      <c r="E3261">
        <v>952.51000999999997</v>
      </c>
    </row>
    <row r="3262" spans="1:5" x14ac:dyDescent="0.2">
      <c r="A3262" s="11">
        <v>42944</v>
      </c>
      <c r="B3262">
        <v>941.53002900000001</v>
      </c>
      <c r="D3262" s="11">
        <v>42944</v>
      </c>
      <c r="E3262">
        <v>958.330017</v>
      </c>
    </row>
    <row r="3263" spans="1:5" x14ac:dyDescent="0.2">
      <c r="A3263" s="11">
        <v>42947</v>
      </c>
      <c r="B3263">
        <v>930.5</v>
      </c>
      <c r="D3263" s="11">
        <v>42947</v>
      </c>
      <c r="E3263">
        <v>945.5</v>
      </c>
    </row>
    <row r="3264" spans="1:5" x14ac:dyDescent="0.2">
      <c r="A3264" s="11">
        <v>42948</v>
      </c>
      <c r="B3264">
        <v>930.830017</v>
      </c>
      <c r="D3264" s="11">
        <v>42948</v>
      </c>
      <c r="E3264">
        <v>946.55999799999995</v>
      </c>
    </row>
    <row r="3265" spans="1:5" x14ac:dyDescent="0.2">
      <c r="A3265" s="11">
        <v>42949</v>
      </c>
      <c r="B3265">
        <v>930.39001499999995</v>
      </c>
      <c r="D3265" s="11">
        <v>42949</v>
      </c>
      <c r="E3265">
        <v>947.64001499999995</v>
      </c>
    </row>
    <row r="3266" spans="1:5" x14ac:dyDescent="0.2">
      <c r="A3266" s="11">
        <v>42950</v>
      </c>
      <c r="B3266">
        <v>923.65002400000003</v>
      </c>
      <c r="D3266" s="11">
        <v>42950</v>
      </c>
      <c r="E3266">
        <v>940.29998799999998</v>
      </c>
    </row>
    <row r="3267" spans="1:5" x14ac:dyDescent="0.2">
      <c r="A3267" s="11">
        <v>42951</v>
      </c>
      <c r="B3267">
        <v>927.96002199999998</v>
      </c>
      <c r="D3267" s="11">
        <v>42951</v>
      </c>
      <c r="E3267">
        <v>945.78997800000002</v>
      </c>
    </row>
    <row r="3268" spans="1:5" x14ac:dyDescent="0.2">
      <c r="A3268" s="11">
        <v>42954</v>
      </c>
      <c r="B3268">
        <v>929.35998500000005</v>
      </c>
      <c r="D3268" s="11">
        <v>42954</v>
      </c>
      <c r="E3268">
        <v>945.75</v>
      </c>
    </row>
    <row r="3269" spans="1:5" x14ac:dyDescent="0.2">
      <c r="A3269" s="11">
        <v>42955</v>
      </c>
      <c r="B3269">
        <v>926.78997800000002</v>
      </c>
      <c r="D3269" s="11">
        <v>42955</v>
      </c>
      <c r="E3269">
        <v>944.19000200000005</v>
      </c>
    </row>
    <row r="3270" spans="1:5" x14ac:dyDescent="0.2">
      <c r="A3270" s="11">
        <v>42956</v>
      </c>
      <c r="B3270">
        <v>922.90002400000003</v>
      </c>
      <c r="D3270" s="11">
        <v>42956</v>
      </c>
      <c r="E3270">
        <v>940.080017</v>
      </c>
    </row>
    <row r="3271" spans="1:5" x14ac:dyDescent="0.2">
      <c r="A3271" s="11">
        <v>42957</v>
      </c>
      <c r="B3271">
        <v>907.23999000000003</v>
      </c>
      <c r="D3271" s="11">
        <v>42957</v>
      </c>
      <c r="E3271">
        <v>923.59002699999996</v>
      </c>
    </row>
    <row r="3272" spans="1:5" x14ac:dyDescent="0.2">
      <c r="A3272" s="11">
        <v>42958</v>
      </c>
      <c r="B3272">
        <v>914.39001499999995</v>
      </c>
      <c r="D3272" s="11">
        <v>42958</v>
      </c>
      <c r="E3272">
        <v>930.09002699999996</v>
      </c>
    </row>
    <row r="3273" spans="1:5" x14ac:dyDescent="0.2">
      <c r="A3273" s="11">
        <v>42961</v>
      </c>
      <c r="B3273">
        <v>922.669983</v>
      </c>
      <c r="D3273" s="11">
        <v>42961</v>
      </c>
      <c r="E3273">
        <v>938.92999299999997</v>
      </c>
    </row>
    <row r="3274" spans="1:5" x14ac:dyDescent="0.2">
      <c r="A3274" s="11">
        <v>42962</v>
      </c>
      <c r="B3274">
        <v>922.21997099999999</v>
      </c>
      <c r="D3274" s="11">
        <v>42962</v>
      </c>
      <c r="E3274">
        <v>938.080017</v>
      </c>
    </row>
    <row r="3275" spans="1:5" x14ac:dyDescent="0.2">
      <c r="A3275" s="11">
        <v>42963</v>
      </c>
      <c r="B3275">
        <v>926.96002199999998</v>
      </c>
      <c r="D3275" s="11">
        <v>42963</v>
      </c>
      <c r="E3275">
        <v>944.27002000000005</v>
      </c>
    </row>
    <row r="3276" spans="1:5" x14ac:dyDescent="0.2">
      <c r="A3276" s="11">
        <v>42964</v>
      </c>
      <c r="B3276">
        <v>910.97997999999995</v>
      </c>
      <c r="D3276" s="11">
        <v>42964</v>
      </c>
      <c r="E3276">
        <v>927.65997300000004</v>
      </c>
    </row>
    <row r="3277" spans="1:5" x14ac:dyDescent="0.2">
      <c r="A3277" s="11">
        <v>42965</v>
      </c>
      <c r="B3277">
        <v>910.669983</v>
      </c>
      <c r="D3277" s="11">
        <v>42965</v>
      </c>
      <c r="E3277">
        <v>926.17999299999997</v>
      </c>
    </row>
    <row r="3278" spans="1:5" x14ac:dyDescent="0.2">
      <c r="A3278" s="11">
        <v>42968</v>
      </c>
      <c r="B3278">
        <v>906.65997300000004</v>
      </c>
      <c r="D3278" s="11">
        <v>42968</v>
      </c>
      <c r="E3278">
        <v>920.86999500000002</v>
      </c>
    </row>
    <row r="3279" spans="1:5" x14ac:dyDescent="0.2">
      <c r="A3279" s="11">
        <v>42969</v>
      </c>
      <c r="B3279">
        <v>924.69000200000005</v>
      </c>
      <c r="D3279" s="11">
        <v>42969</v>
      </c>
      <c r="E3279">
        <v>940.40002400000003</v>
      </c>
    </row>
    <row r="3280" spans="1:5" x14ac:dyDescent="0.2">
      <c r="A3280" s="11">
        <v>42970</v>
      </c>
      <c r="B3280">
        <v>927</v>
      </c>
      <c r="D3280" s="11">
        <v>42970</v>
      </c>
      <c r="E3280">
        <v>942.580017</v>
      </c>
    </row>
    <row r="3281" spans="1:5" x14ac:dyDescent="0.2">
      <c r="A3281" s="11">
        <v>42971</v>
      </c>
      <c r="B3281">
        <v>921.28002900000001</v>
      </c>
      <c r="D3281" s="11">
        <v>42971</v>
      </c>
      <c r="E3281">
        <v>936.89001499999995</v>
      </c>
    </row>
    <row r="3282" spans="1:5" x14ac:dyDescent="0.2">
      <c r="A3282" s="11">
        <v>42972</v>
      </c>
      <c r="B3282">
        <v>915.89001499999995</v>
      </c>
      <c r="D3282" s="11">
        <v>42972</v>
      </c>
      <c r="E3282">
        <v>930.5</v>
      </c>
    </row>
    <row r="3283" spans="1:5" x14ac:dyDescent="0.2">
      <c r="A3283" s="11">
        <v>42975</v>
      </c>
      <c r="B3283">
        <v>913.80999799999995</v>
      </c>
      <c r="D3283" s="11">
        <v>42975</v>
      </c>
      <c r="E3283">
        <v>928.13000499999998</v>
      </c>
    </row>
    <row r="3284" spans="1:5" x14ac:dyDescent="0.2">
      <c r="A3284" s="11">
        <v>42976</v>
      </c>
      <c r="B3284">
        <v>921.28997800000002</v>
      </c>
      <c r="D3284" s="11">
        <v>42976</v>
      </c>
      <c r="E3284">
        <v>935.75</v>
      </c>
    </row>
    <row r="3285" spans="1:5" x14ac:dyDescent="0.2">
      <c r="A3285" s="11">
        <v>42977</v>
      </c>
      <c r="B3285">
        <v>929.57000700000003</v>
      </c>
      <c r="D3285" s="11">
        <v>42977</v>
      </c>
      <c r="E3285">
        <v>943.63000499999998</v>
      </c>
    </row>
    <row r="3286" spans="1:5" x14ac:dyDescent="0.2">
      <c r="A3286" s="11">
        <v>42978</v>
      </c>
      <c r="B3286">
        <v>939.330017</v>
      </c>
      <c r="D3286" s="11">
        <v>42978</v>
      </c>
      <c r="E3286">
        <v>955.23999000000003</v>
      </c>
    </row>
    <row r="3287" spans="1:5" x14ac:dyDescent="0.2">
      <c r="A3287" s="11">
        <v>42979</v>
      </c>
      <c r="B3287">
        <v>937.34002699999996</v>
      </c>
      <c r="D3287" s="11">
        <v>42979</v>
      </c>
      <c r="E3287">
        <v>951.98999000000003</v>
      </c>
    </row>
    <row r="3288" spans="1:5" x14ac:dyDescent="0.2">
      <c r="A3288" s="11">
        <v>42983</v>
      </c>
      <c r="B3288">
        <v>928.45001200000002</v>
      </c>
      <c r="D3288" s="11">
        <v>42983</v>
      </c>
      <c r="E3288">
        <v>941.47997999999995</v>
      </c>
    </row>
    <row r="3289" spans="1:5" x14ac:dyDescent="0.2">
      <c r="A3289" s="11">
        <v>42984</v>
      </c>
      <c r="B3289">
        <v>927.80999799999995</v>
      </c>
      <c r="D3289" s="11">
        <v>42984</v>
      </c>
      <c r="E3289">
        <v>942.02002000000005</v>
      </c>
    </row>
    <row r="3290" spans="1:5" x14ac:dyDescent="0.2">
      <c r="A3290" s="11">
        <v>42985</v>
      </c>
      <c r="B3290">
        <v>935.95001200000002</v>
      </c>
      <c r="D3290" s="11">
        <v>42985</v>
      </c>
      <c r="E3290">
        <v>949.89001499999995</v>
      </c>
    </row>
    <row r="3291" spans="1:5" x14ac:dyDescent="0.2">
      <c r="A3291" s="11">
        <v>42986</v>
      </c>
      <c r="B3291">
        <v>926.5</v>
      </c>
      <c r="D3291" s="11">
        <v>42986</v>
      </c>
      <c r="E3291">
        <v>941.40997300000004</v>
      </c>
    </row>
    <row r="3292" spans="1:5" x14ac:dyDescent="0.2">
      <c r="A3292" s="11">
        <v>42989</v>
      </c>
      <c r="B3292">
        <v>929.080017</v>
      </c>
      <c r="D3292" s="11">
        <v>42989</v>
      </c>
      <c r="E3292">
        <v>943.28997800000002</v>
      </c>
    </row>
    <row r="3293" spans="1:5" x14ac:dyDescent="0.2">
      <c r="A3293" s="11">
        <v>42990</v>
      </c>
      <c r="B3293">
        <v>932.07000700000003</v>
      </c>
      <c r="D3293" s="11">
        <v>42990</v>
      </c>
      <c r="E3293">
        <v>946.65002400000003</v>
      </c>
    </row>
    <row r="3294" spans="1:5" x14ac:dyDescent="0.2">
      <c r="A3294" s="11">
        <v>42991</v>
      </c>
      <c r="B3294">
        <v>935.09002699999996</v>
      </c>
      <c r="D3294" s="11">
        <v>42991</v>
      </c>
      <c r="E3294">
        <v>950.44000200000005</v>
      </c>
    </row>
    <row r="3295" spans="1:5" x14ac:dyDescent="0.2">
      <c r="A3295" s="11">
        <v>42992</v>
      </c>
      <c r="B3295">
        <v>925.10998500000005</v>
      </c>
      <c r="D3295" s="11">
        <v>42992</v>
      </c>
      <c r="E3295">
        <v>940.13000499999998</v>
      </c>
    </row>
    <row r="3296" spans="1:5" x14ac:dyDescent="0.2">
      <c r="A3296" s="11">
        <v>42993</v>
      </c>
      <c r="B3296">
        <v>920.28997800000002</v>
      </c>
      <c r="D3296" s="11">
        <v>42993</v>
      </c>
      <c r="E3296">
        <v>935.28997800000002</v>
      </c>
    </row>
    <row r="3297" spans="1:5" x14ac:dyDescent="0.2">
      <c r="A3297" s="11">
        <v>42996</v>
      </c>
      <c r="B3297">
        <v>915</v>
      </c>
      <c r="D3297" s="11">
        <v>42996</v>
      </c>
      <c r="E3297">
        <v>929.75</v>
      </c>
    </row>
    <row r="3298" spans="1:5" x14ac:dyDescent="0.2">
      <c r="A3298" s="11">
        <v>42997</v>
      </c>
      <c r="B3298">
        <v>921.80999799999995</v>
      </c>
      <c r="D3298" s="11">
        <v>42997</v>
      </c>
      <c r="E3298">
        <v>936.85998500000005</v>
      </c>
    </row>
    <row r="3299" spans="1:5" x14ac:dyDescent="0.2">
      <c r="A3299" s="11">
        <v>42998</v>
      </c>
      <c r="B3299">
        <v>931.580017</v>
      </c>
      <c r="D3299" s="11">
        <v>42998</v>
      </c>
      <c r="E3299">
        <v>947.53997800000002</v>
      </c>
    </row>
    <row r="3300" spans="1:5" x14ac:dyDescent="0.2">
      <c r="A3300" s="11">
        <v>42999</v>
      </c>
      <c r="B3300">
        <v>932.45001200000002</v>
      </c>
      <c r="D3300" s="11">
        <v>42999</v>
      </c>
      <c r="E3300">
        <v>947.54998799999998</v>
      </c>
    </row>
    <row r="3301" spans="1:5" x14ac:dyDescent="0.2">
      <c r="A3301" s="11">
        <v>43000</v>
      </c>
      <c r="B3301">
        <v>928.53002900000001</v>
      </c>
      <c r="D3301" s="11">
        <v>43000</v>
      </c>
      <c r="E3301">
        <v>943.26000999999997</v>
      </c>
    </row>
    <row r="3302" spans="1:5" x14ac:dyDescent="0.2">
      <c r="A3302" s="11">
        <v>43003</v>
      </c>
      <c r="B3302">
        <v>920.96997099999999</v>
      </c>
      <c r="D3302" s="11">
        <v>43003</v>
      </c>
      <c r="E3302">
        <v>934.28002900000001</v>
      </c>
    </row>
    <row r="3303" spans="1:5" x14ac:dyDescent="0.2">
      <c r="A3303" s="11">
        <v>43004</v>
      </c>
      <c r="B3303">
        <v>924.85998500000005</v>
      </c>
      <c r="D3303" s="11">
        <v>43004</v>
      </c>
      <c r="E3303">
        <v>937.42999299999997</v>
      </c>
    </row>
    <row r="3304" spans="1:5" x14ac:dyDescent="0.2">
      <c r="A3304" s="11">
        <v>43005</v>
      </c>
      <c r="B3304">
        <v>944.48999000000003</v>
      </c>
      <c r="D3304" s="11">
        <v>43005</v>
      </c>
      <c r="E3304">
        <v>959.90002400000003</v>
      </c>
    </row>
    <row r="3305" spans="1:5" x14ac:dyDescent="0.2">
      <c r="A3305" s="11">
        <v>43006</v>
      </c>
      <c r="B3305">
        <v>949.5</v>
      </c>
      <c r="D3305" s="11">
        <v>43006</v>
      </c>
      <c r="E3305">
        <v>964.80999799999995</v>
      </c>
    </row>
    <row r="3306" spans="1:5" x14ac:dyDescent="0.2">
      <c r="A3306" s="11">
        <v>43007</v>
      </c>
      <c r="B3306">
        <v>959.10998500000005</v>
      </c>
      <c r="D3306" s="11">
        <v>43007</v>
      </c>
      <c r="E3306">
        <v>973.71997099999999</v>
      </c>
    </row>
    <row r="3307" spans="1:5" x14ac:dyDescent="0.2">
      <c r="A3307" s="11">
        <v>43010</v>
      </c>
      <c r="B3307">
        <v>953.27002000000005</v>
      </c>
      <c r="D3307" s="11">
        <v>43010</v>
      </c>
      <c r="E3307">
        <v>967.46997099999999</v>
      </c>
    </row>
    <row r="3308" spans="1:5" x14ac:dyDescent="0.2">
      <c r="A3308" s="11">
        <v>43011</v>
      </c>
      <c r="B3308">
        <v>957.78997800000002</v>
      </c>
      <c r="D3308" s="11">
        <v>43011</v>
      </c>
      <c r="E3308">
        <v>972.080017</v>
      </c>
    </row>
    <row r="3309" spans="1:5" x14ac:dyDescent="0.2">
      <c r="A3309" s="11">
        <v>43012</v>
      </c>
      <c r="B3309">
        <v>951.67999299999997</v>
      </c>
      <c r="D3309" s="11">
        <v>43012</v>
      </c>
      <c r="E3309">
        <v>966.78002900000001</v>
      </c>
    </row>
    <row r="3310" spans="1:5" x14ac:dyDescent="0.2">
      <c r="A3310" s="11">
        <v>43013</v>
      </c>
      <c r="B3310">
        <v>969.96002199999998</v>
      </c>
      <c r="D3310" s="11">
        <v>43013</v>
      </c>
      <c r="E3310">
        <v>985.19000200000005</v>
      </c>
    </row>
    <row r="3311" spans="1:5" x14ac:dyDescent="0.2">
      <c r="A3311" s="11">
        <v>43014</v>
      </c>
      <c r="B3311">
        <v>978.89001499999995</v>
      </c>
      <c r="D3311" s="11">
        <v>43014</v>
      </c>
      <c r="E3311">
        <v>993.64001499999995</v>
      </c>
    </row>
    <row r="3312" spans="1:5" x14ac:dyDescent="0.2">
      <c r="A3312" s="11">
        <v>43017</v>
      </c>
      <c r="B3312">
        <v>977</v>
      </c>
      <c r="D3312" s="11">
        <v>43017</v>
      </c>
      <c r="E3312">
        <v>992.30999799999995</v>
      </c>
    </row>
    <row r="3313" spans="1:5" x14ac:dyDescent="0.2">
      <c r="A3313" s="11">
        <v>43018</v>
      </c>
      <c r="B3313">
        <v>972.59997599999997</v>
      </c>
      <c r="D3313" s="11">
        <v>43018</v>
      </c>
      <c r="E3313">
        <v>987.79998799999998</v>
      </c>
    </row>
    <row r="3314" spans="1:5" x14ac:dyDescent="0.2">
      <c r="A3314" s="11">
        <v>43019</v>
      </c>
      <c r="B3314">
        <v>989.25</v>
      </c>
      <c r="D3314" s="11">
        <v>43019</v>
      </c>
      <c r="E3314">
        <v>1005.650024</v>
      </c>
    </row>
    <row r="3315" spans="1:5" x14ac:dyDescent="0.2">
      <c r="A3315" s="11">
        <v>43020</v>
      </c>
      <c r="B3315">
        <v>987.830017</v>
      </c>
      <c r="D3315" s="11">
        <v>43020</v>
      </c>
      <c r="E3315">
        <v>1005.650024</v>
      </c>
    </row>
    <row r="3316" spans="1:5" x14ac:dyDescent="0.2">
      <c r="A3316" s="11">
        <v>43021</v>
      </c>
      <c r="B3316">
        <v>989.67999299999997</v>
      </c>
      <c r="D3316" s="11">
        <v>43021</v>
      </c>
      <c r="E3316">
        <v>1007.869995</v>
      </c>
    </row>
    <row r="3317" spans="1:5" x14ac:dyDescent="0.2">
      <c r="A3317" s="11">
        <v>43024</v>
      </c>
      <c r="B3317">
        <v>992</v>
      </c>
      <c r="D3317" s="11">
        <v>43024</v>
      </c>
      <c r="E3317">
        <v>1009.349976</v>
      </c>
    </row>
    <row r="3318" spans="1:5" x14ac:dyDescent="0.2">
      <c r="A3318" s="11">
        <v>43025</v>
      </c>
      <c r="B3318">
        <v>992.17999299999997</v>
      </c>
      <c r="D3318" s="11">
        <v>43025</v>
      </c>
      <c r="E3318">
        <v>1011</v>
      </c>
    </row>
    <row r="3319" spans="1:5" x14ac:dyDescent="0.2">
      <c r="A3319" s="11">
        <v>43026</v>
      </c>
      <c r="B3319">
        <v>992.80999799999995</v>
      </c>
      <c r="D3319" s="11">
        <v>43026</v>
      </c>
      <c r="E3319">
        <v>1012.73999</v>
      </c>
    </row>
    <row r="3320" spans="1:5" x14ac:dyDescent="0.2">
      <c r="A3320" s="11">
        <v>43027</v>
      </c>
      <c r="B3320">
        <v>984.45001200000002</v>
      </c>
      <c r="D3320" s="11">
        <v>43027</v>
      </c>
      <c r="E3320">
        <v>1001.840027</v>
      </c>
    </row>
    <row r="3321" spans="1:5" x14ac:dyDescent="0.2">
      <c r="A3321" s="11">
        <v>43028</v>
      </c>
      <c r="B3321">
        <v>988.20001200000002</v>
      </c>
      <c r="D3321" s="11">
        <v>43028</v>
      </c>
      <c r="E3321">
        <v>1005.070007</v>
      </c>
    </row>
    <row r="3322" spans="1:5" x14ac:dyDescent="0.2">
      <c r="A3322" s="11">
        <v>43031</v>
      </c>
      <c r="B3322">
        <v>968.45001200000002</v>
      </c>
      <c r="D3322" s="11">
        <v>43031</v>
      </c>
      <c r="E3322">
        <v>985.53997800000002</v>
      </c>
    </row>
    <row r="3323" spans="1:5" x14ac:dyDescent="0.2">
      <c r="A3323" s="11">
        <v>43032</v>
      </c>
      <c r="B3323">
        <v>970.53997800000002</v>
      </c>
      <c r="D3323" s="11">
        <v>43032</v>
      </c>
      <c r="E3323">
        <v>988.48999000000003</v>
      </c>
    </row>
    <row r="3324" spans="1:5" x14ac:dyDescent="0.2">
      <c r="A3324" s="11">
        <v>43033</v>
      </c>
      <c r="B3324">
        <v>973.330017</v>
      </c>
      <c r="D3324" s="11">
        <v>43033</v>
      </c>
      <c r="E3324">
        <v>991.46002199999998</v>
      </c>
    </row>
    <row r="3325" spans="1:5" x14ac:dyDescent="0.2">
      <c r="A3325" s="11">
        <v>43034</v>
      </c>
      <c r="B3325">
        <v>972.55999799999995</v>
      </c>
      <c r="D3325" s="11">
        <v>43034</v>
      </c>
      <c r="E3325">
        <v>991.419983</v>
      </c>
    </row>
    <row r="3326" spans="1:5" x14ac:dyDescent="0.2">
      <c r="A3326" s="11">
        <v>43035</v>
      </c>
      <c r="B3326">
        <v>1019.27002</v>
      </c>
      <c r="D3326" s="11">
        <v>43035</v>
      </c>
      <c r="E3326">
        <v>1033.670044</v>
      </c>
    </row>
    <row r="3327" spans="1:5" x14ac:dyDescent="0.2">
      <c r="A3327" s="11">
        <v>43038</v>
      </c>
      <c r="B3327">
        <v>1017.1099850000001</v>
      </c>
      <c r="D3327" s="11">
        <v>43038</v>
      </c>
      <c r="E3327">
        <v>1033.130005</v>
      </c>
    </row>
    <row r="3328" spans="1:5" x14ac:dyDescent="0.2">
      <c r="A3328" s="11">
        <v>43039</v>
      </c>
      <c r="B3328">
        <v>1016.6400149999999</v>
      </c>
      <c r="D3328" s="11">
        <v>43039</v>
      </c>
      <c r="E3328">
        <v>1033.040039</v>
      </c>
    </row>
    <row r="3329" spans="1:5" x14ac:dyDescent="0.2">
      <c r="A3329" s="11">
        <v>43040</v>
      </c>
      <c r="B3329">
        <v>1025.5</v>
      </c>
      <c r="D3329" s="11">
        <v>43040</v>
      </c>
      <c r="E3329">
        <v>1042.599976</v>
      </c>
    </row>
    <row r="3330" spans="1:5" x14ac:dyDescent="0.2">
      <c r="A3330" s="11">
        <v>43041</v>
      </c>
      <c r="B3330">
        <v>1025.579956</v>
      </c>
      <c r="D3330" s="11">
        <v>43041</v>
      </c>
      <c r="E3330">
        <v>1042.969971</v>
      </c>
    </row>
    <row r="3331" spans="1:5" x14ac:dyDescent="0.2">
      <c r="A3331" s="11">
        <v>43042</v>
      </c>
      <c r="B3331">
        <v>1032.4799800000001</v>
      </c>
      <c r="D3331" s="11">
        <v>43042</v>
      </c>
      <c r="E3331">
        <v>1049.98999</v>
      </c>
    </row>
    <row r="3332" spans="1:5" x14ac:dyDescent="0.2">
      <c r="A3332" s="11">
        <v>43045</v>
      </c>
      <c r="B3332">
        <v>1025.900024</v>
      </c>
      <c r="D3332" s="11">
        <v>43045</v>
      </c>
      <c r="E3332">
        <v>1042.6800539999999</v>
      </c>
    </row>
    <row r="3333" spans="1:5" x14ac:dyDescent="0.2">
      <c r="A3333" s="11">
        <v>43046</v>
      </c>
      <c r="B3333">
        <v>1033.329956</v>
      </c>
      <c r="D3333" s="11">
        <v>43046</v>
      </c>
      <c r="E3333">
        <v>1052.3900149999999</v>
      </c>
    </row>
    <row r="3334" spans="1:5" x14ac:dyDescent="0.2">
      <c r="A3334" s="11">
        <v>43047</v>
      </c>
      <c r="B3334">
        <v>1039.849976</v>
      </c>
      <c r="D3334" s="11">
        <v>43047</v>
      </c>
      <c r="E3334">
        <v>1058.290039</v>
      </c>
    </row>
    <row r="3335" spans="1:5" x14ac:dyDescent="0.2">
      <c r="A3335" s="11">
        <v>43048</v>
      </c>
      <c r="B3335">
        <v>1031.26001</v>
      </c>
      <c r="D3335" s="11">
        <v>43048</v>
      </c>
      <c r="E3335">
        <v>1047.719971</v>
      </c>
    </row>
    <row r="3336" spans="1:5" x14ac:dyDescent="0.2">
      <c r="A3336" s="11">
        <v>43049</v>
      </c>
      <c r="B3336">
        <v>1028.0699460000001</v>
      </c>
      <c r="D3336" s="11">
        <v>43049</v>
      </c>
      <c r="E3336">
        <v>1044.150024</v>
      </c>
    </row>
    <row r="3337" spans="1:5" x14ac:dyDescent="0.2">
      <c r="A3337" s="11">
        <v>43052</v>
      </c>
      <c r="B3337">
        <v>1025.75</v>
      </c>
      <c r="D3337" s="11">
        <v>43052</v>
      </c>
      <c r="E3337">
        <v>1041.1999510000001</v>
      </c>
    </row>
    <row r="3338" spans="1:5" x14ac:dyDescent="0.2">
      <c r="A3338" s="11">
        <v>43053</v>
      </c>
      <c r="B3338">
        <v>1026</v>
      </c>
      <c r="D3338" s="11">
        <v>43053</v>
      </c>
      <c r="E3338">
        <v>1041.6400149999999</v>
      </c>
    </row>
    <row r="3339" spans="1:5" x14ac:dyDescent="0.2">
      <c r="A3339" s="11">
        <v>43054</v>
      </c>
      <c r="B3339">
        <v>1020.909973</v>
      </c>
      <c r="D3339" s="11">
        <v>43054</v>
      </c>
      <c r="E3339">
        <v>1036.410034</v>
      </c>
    </row>
    <row r="3340" spans="1:5" x14ac:dyDescent="0.2">
      <c r="A3340" s="11">
        <v>43055</v>
      </c>
      <c r="B3340">
        <v>1032.5</v>
      </c>
      <c r="D3340" s="11">
        <v>43055</v>
      </c>
      <c r="E3340">
        <v>1048.469971</v>
      </c>
    </row>
    <row r="3341" spans="1:5" x14ac:dyDescent="0.2">
      <c r="A3341" s="11">
        <v>43056</v>
      </c>
      <c r="B3341">
        <v>1019.090027</v>
      </c>
      <c r="D3341" s="11">
        <v>43056</v>
      </c>
      <c r="E3341">
        <v>1035.8900149999999</v>
      </c>
    </row>
    <row r="3342" spans="1:5" x14ac:dyDescent="0.2">
      <c r="A3342" s="11">
        <v>43059</v>
      </c>
      <c r="B3342">
        <v>1018.380005</v>
      </c>
      <c r="D3342" s="11">
        <v>43059</v>
      </c>
      <c r="E3342">
        <v>1034.660034</v>
      </c>
    </row>
    <row r="3343" spans="1:5" x14ac:dyDescent="0.2">
      <c r="A3343" s="11">
        <v>43060</v>
      </c>
      <c r="B3343">
        <v>1034.48999</v>
      </c>
      <c r="D3343" s="11">
        <v>43060</v>
      </c>
      <c r="E3343">
        <v>1050.3000489999999</v>
      </c>
    </row>
    <row r="3344" spans="1:5" x14ac:dyDescent="0.2">
      <c r="A3344" s="11">
        <v>43061</v>
      </c>
      <c r="B3344">
        <v>1035.959961</v>
      </c>
      <c r="D3344" s="11">
        <v>43061</v>
      </c>
      <c r="E3344">
        <v>1051.920044</v>
      </c>
    </row>
    <row r="3345" spans="1:5" x14ac:dyDescent="0.2">
      <c r="A3345" s="11">
        <v>43063</v>
      </c>
      <c r="B3345">
        <v>1040.6099850000001</v>
      </c>
      <c r="D3345" s="11">
        <v>43063</v>
      </c>
      <c r="E3345">
        <v>1056.5200199999999</v>
      </c>
    </row>
    <row r="3346" spans="1:5" x14ac:dyDescent="0.2">
      <c r="A3346" s="11">
        <v>43066</v>
      </c>
      <c r="B3346">
        <v>1054.209961</v>
      </c>
      <c r="D3346" s="11">
        <v>43066</v>
      </c>
      <c r="E3346">
        <v>1072.01001</v>
      </c>
    </row>
    <row r="3347" spans="1:5" x14ac:dyDescent="0.2">
      <c r="A3347" s="11">
        <v>43067</v>
      </c>
      <c r="B3347">
        <v>1047.410034</v>
      </c>
      <c r="D3347" s="11">
        <v>43067</v>
      </c>
      <c r="E3347">
        <v>1063.290039</v>
      </c>
    </row>
    <row r="3348" spans="1:5" x14ac:dyDescent="0.2">
      <c r="A3348" s="11">
        <v>43068</v>
      </c>
      <c r="B3348">
        <v>1021.659973</v>
      </c>
      <c r="D3348" s="11">
        <v>43068</v>
      </c>
      <c r="E3348">
        <v>1037.380005</v>
      </c>
    </row>
    <row r="3349" spans="1:5" x14ac:dyDescent="0.2">
      <c r="A3349" s="11">
        <v>43069</v>
      </c>
      <c r="B3349">
        <v>1021.409973</v>
      </c>
      <c r="D3349" s="11">
        <v>43069</v>
      </c>
      <c r="E3349">
        <v>1036.170044</v>
      </c>
    </row>
    <row r="3350" spans="1:5" x14ac:dyDescent="0.2">
      <c r="A3350" s="11">
        <v>43070</v>
      </c>
      <c r="B3350">
        <v>1010.169983</v>
      </c>
      <c r="D3350" s="11">
        <v>43070</v>
      </c>
      <c r="E3350">
        <v>1025.0699460000001</v>
      </c>
    </row>
    <row r="3351" spans="1:5" x14ac:dyDescent="0.2">
      <c r="A3351" s="11">
        <v>43073</v>
      </c>
      <c r="B3351">
        <v>998.67999299999997</v>
      </c>
      <c r="D3351" s="11">
        <v>43073</v>
      </c>
      <c r="E3351">
        <v>1011.869995</v>
      </c>
    </row>
    <row r="3352" spans="1:5" x14ac:dyDescent="0.2">
      <c r="A3352" s="11">
        <v>43074</v>
      </c>
      <c r="B3352">
        <v>1005.150024</v>
      </c>
      <c r="D3352" s="11">
        <v>43074</v>
      </c>
      <c r="E3352">
        <v>1019.599976</v>
      </c>
    </row>
    <row r="3353" spans="1:5" x14ac:dyDescent="0.2">
      <c r="A3353" s="11">
        <v>43075</v>
      </c>
      <c r="B3353">
        <v>1018.380005</v>
      </c>
      <c r="D3353" s="11">
        <v>43075</v>
      </c>
      <c r="E3353">
        <v>1032.719971</v>
      </c>
    </row>
    <row r="3354" spans="1:5" x14ac:dyDescent="0.2">
      <c r="A3354" s="11">
        <v>43076</v>
      </c>
      <c r="B3354">
        <v>1030.9300539999999</v>
      </c>
      <c r="D3354" s="11">
        <v>43076</v>
      </c>
      <c r="E3354">
        <v>1044.5699460000001</v>
      </c>
    </row>
    <row r="3355" spans="1:5" x14ac:dyDescent="0.2">
      <c r="A3355" s="11">
        <v>43077</v>
      </c>
      <c r="B3355">
        <v>1037.0500489999999</v>
      </c>
      <c r="D3355" s="11">
        <v>43077</v>
      </c>
      <c r="E3355">
        <v>1049.380005</v>
      </c>
    </row>
    <row r="3356" spans="1:5" x14ac:dyDescent="0.2">
      <c r="A3356" s="11">
        <v>43080</v>
      </c>
      <c r="B3356">
        <v>1041.099976</v>
      </c>
      <c r="D3356" s="11">
        <v>43080</v>
      </c>
      <c r="E3356">
        <v>1051.969971</v>
      </c>
    </row>
    <row r="3357" spans="1:5" x14ac:dyDescent="0.2">
      <c r="A3357" s="11">
        <v>43081</v>
      </c>
      <c r="B3357">
        <v>1040.4799800000001</v>
      </c>
      <c r="D3357" s="11">
        <v>43081</v>
      </c>
      <c r="E3357">
        <v>1048.7700199999999</v>
      </c>
    </row>
    <row r="3358" spans="1:5" x14ac:dyDescent="0.2">
      <c r="A3358" s="11">
        <v>43082</v>
      </c>
      <c r="B3358">
        <v>1040.6099850000001</v>
      </c>
      <c r="D3358" s="11">
        <v>43082</v>
      </c>
      <c r="E3358">
        <v>1051.3900149999999</v>
      </c>
    </row>
    <row r="3359" spans="1:5" x14ac:dyDescent="0.2">
      <c r="A3359" s="11">
        <v>43083</v>
      </c>
      <c r="B3359">
        <v>1049.150024</v>
      </c>
      <c r="D3359" s="11">
        <v>43083</v>
      </c>
      <c r="E3359">
        <v>1057.469971</v>
      </c>
    </row>
    <row r="3360" spans="1:5" x14ac:dyDescent="0.2">
      <c r="A3360" s="11">
        <v>43084</v>
      </c>
      <c r="B3360">
        <v>1064.1899410000001</v>
      </c>
      <c r="D3360" s="11">
        <v>43084</v>
      </c>
      <c r="E3360">
        <v>1072</v>
      </c>
    </row>
    <row r="3361" spans="1:6" x14ac:dyDescent="0.2">
      <c r="A3361" s="11">
        <v>43087</v>
      </c>
      <c r="B3361">
        <v>1077.1400149999999</v>
      </c>
      <c r="D3361" s="11">
        <v>43087</v>
      </c>
      <c r="E3361">
        <v>1085.089966</v>
      </c>
    </row>
    <row r="3362" spans="1:6" x14ac:dyDescent="0.2">
      <c r="A3362" s="11">
        <v>43088</v>
      </c>
      <c r="B3362">
        <v>1070.6800539999999</v>
      </c>
      <c r="D3362" s="11">
        <v>43088</v>
      </c>
      <c r="E3362">
        <v>1079.780029</v>
      </c>
    </row>
    <row r="3363" spans="1:6" x14ac:dyDescent="0.2">
      <c r="A3363" s="11">
        <v>43089</v>
      </c>
      <c r="B3363">
        <v>1064.9499510000001</v>
      </c>
      <c r="D3363" s="11">
        <v>43089</v>
      </c>
      <c r="E3363">
        <v>1073.5600589999999</v>
      </c>
    </row>
    <row r="3364" spans="1:6" x14ac:dyDescent="0.2">
      <c r="A3364" s="11">
        <v>43090</v>
      </c>
      <c r="B3364">
        <v>1063.630005</v>
      </c>
      <c r="D3364" s="11">
        <v>43090</v>
      </c>
      <c r="E3364">
        <v>1070.849976</v>
      </c>
    </row>
    <row r="3365" spans="1:6" x14ac:dyDescent="0.2">
      <c r="A3365" s="11">
        <v>43091</v>
      </c>
      <c r="B3365">
        <v>1060.119995</v>
      </c>
      <c r="D3365" s="11">
        <v>43091</v>
      </c>
      <c r="E3365">
        <v>1068.8599850000001</v>
      </c>
    </row>
    <row r="3366" spans="1:6" x14ac:dyDescent="0.2">
      <c r="A3366" s="11">
        <v>43095</v>
      </c>
      <c r="B3366">
        <v>1056.73999</v>
      </c>
      <c r="D3366" s="11">
        <v>43095</v>
      </c>
      <c r="E3366">
        <v>1065.849976</v>
      </c>
    </row>
    <row r="3367" spans="1:6" x14ac:dyDescent="0.2">
      <c r="A3367" s="11">
        <v>43096</v>
      </c>
      <c r="B3367">
        <v>1049.369995</v>
      </c>
      <c r="D3367" s="11">
        <v>43096</v>
      </c>
      <c r="E3367">
        <v>1060.1999510000001</v>
      </c>
    </row>
    <row r="3368" spans="1:6" x14ac:dyDescent="0.2">
      <c r="A3368" s="11">
        <v>43097</v>
      </c>
      <c r="B3368">
        <v>1048.1400149999999</v>
      </c>
      <c r="D3368" s="11">
        <v>43097</v>
      </c>
      <c r="E3368">
        <v>1055.9499510000001</v>
      </c>
    </row>
    <row r="3369" spans="1:6" x14ac:dyDescent="0.2">
      <c r="A3369" s="23">
        <v>43098</v>
      </c>
      <c r="B3369" s="17">
        <v>1046.400024</v>
      </c>
      <c r="C3369" s="17"/>
      <c r="D3369" s="23">
        <v>43098</v>
      </c>
      <c r="E3369" s="17">
        <v>1053.400024</v>
      </c>
      <c r="F3369" t="s">
        <v>84</v>
      </c>
    </row>
    <row r="3370" spans="1:6" x14ac:dyDescent="0.2">
      <c r="A3370" s="11">
        <v>43102</v>
      </c>
      <c r="B3370">
        <v>1065</v>
      </c>
      <c r="D3370" s="11">
        <v>43102</v>
      </c>
      <c r="E3370">
        <v>1073.209961</v>
      </c>
    </row>
    <row r="3371" spans="1:6" x14ac:dyDescent="0.2">
      <c r="A3371" s="11">
        <v>43103</v>
      </c>
      <c r="B3371">
        <v>1082.4799800000001</v>
      </c>
      <c r="D3371" s="11">
        <v>43103</v>
      </c>
      <c r="E3371">
        <v>1091.5200199999999</v>
      </c>
    </row>
    <row r="3372" spans="1:6" x14ac:dyDescent="0.2">
      <c r="A3372" s="11">
        <v>43104</v>
      </c>
      <c r="B3372">
        <v>1086.400024</v>
      </c>
      <c r="D3372" s="11">
        <v>43104</v>
      </c>
      <c r="E3372">
        <v>1095.76001</v>
      </c>
    </row>
    <row r="3373" spans="1:6" x14ac:dyDescent="0.2">
      <c r="A3373" s="11">
        <v>43105</v>
      </c>
      <c r="B3373">
        <v>1102.2299800000001</v>
      </c>
      <c r="D3373" s="11">
        <v>43105</v>
      </c>
      <c r="E3373">
        <v>1110.290039</v>
      </c>
    </row>
    <row r="3374" spans="1:6" x14ac:dyDescent="0.2">
      <c r="A3374" s="11">
        <v>43108</v>
      </c>
      <c r="B3374">
        <v>1106.9399410000001</v>
      </c>
      <c r="D3374" s="11">
        <v>43108</v>
      </c>
      <c r="E3374">
        <v>1114.209961</v>
      </c>
    </row>
    <row r="3375" spans="1:6" x14ac:dyDescent="0.2">
      <c r="A3375" s="11">
        <v>43109</v>
      </c>
      <c r="B3375">
        <v>1106.26001</v>
      </c>
      <c r="D3375" s="11">
        <v>43109</v>
      </c>
      <c r="E3375">
        <v>1112.790039</v>
      </c>
    </row>
    <row r="3376" spans="1:6" x14ac:dyDescent="0.2">
      <c r="A3376" s="11">
        <v>43110</v>
      </c>
      <c r="B3376">
        <v>1102.6099850000001</v>
      </c>
      <c r="D3376" s="11">
        <v>43110</v>
      </c>
      <c r="E3376">
        <v>1110.1400149999999</v>
      </c>
    </row>
    <row r="3377" spans="1:5" x14ac:dyDescent="0.2">
      <c r="A3377" s="11">
        <v>43111</v>
      </c>
      <c r="B3377">
        <v>1105.5200199999999</v>
      </c>
      <c r="D3377" s="11">
        <v>43111</v>
      </c>
      <c r="E3377">
        <v>1112.0500489999999</v>
      </c>
    </row>
    <row r="3378" spans="1:5" x14ac:dyDescent="0.2">
      <c r="A3378" s="11">
        <v>43112</v>
      </c>
      <c r="B3378">
        <v>1122.26001</v>
      </c>
      <c r="D3378" s="11">
        <v>43112</v>
      </c>
      <c r="E3378">
        <v>1130.650024</v>
      </c>
    </row>
    <row r="3379" spans="1:5" x14ac:dyDescent="0.2">
      <c r="A3379" s="11">
        <v>43116</v>
      </c>
      <c r="B3379">
        <v>1121.76001</v>
      </c>
      <c r="D3379" s="11">
        <v>43116</v>
      </c>
      <c r="E3379">
        <v>1130.6999510000001</v>
      </c>
    </row>
    <row r="3380" spans="1:5" x14ac:dyDescent="0.2">
      <c r="A3380" s="11">
        <v>43117</v>
      </c>
      <c r="B3380">
        <v>1131.9799800000001</v>
      </c>
      <c r="D3380" s="11">
        <v>43117</v>
      </c>
      <c r="E3380">
        <v>1139.099976</v>
      </c>
    </row>
    <row r="3381" spans="1:5" x14ac:dyDescent="0.2">
      <c r="A3381" s="11">
        <v>43118</v>
      </c>
      <c r="B3381">
        <v>1129.790039</v>
      </c>
      <c r="D3381" s="11">
        <v>43118</v>
      </c>
      <c r="E3381">
        <v>1135.969971</v>
      </c>
    </row>
    <row r="3382" spans="1:5" x14ac:dyDescent="0.2">
      <c r="A3382" s="11">
        <v>43119</v>
      </c>
      <c r="B3382">
        <v>1137.51001</v>
      </c>
      <c r="D3382" s="11">
        <v>43119</v>
      </c>
      <c r="E3382">
        <v>1143.5</v>
      </c>
    </row>
    <row r="3383" spans="1:5" x14ac:dyDescent="0.2">
      <c r="A3383" s="11">
        <v>43122</v>
      </c>
      <c r="B3383">
        <v>1155.8100589999999</v>
      </c>
      <c r="D3383" s="11">
        <v>43122</v>
      </c>
      <c r="E3383">
        <v>1164.160034</v>
      </c>
    </row>
    <row r="3384" spans="1:5" x14ac:dyDescent="0.2">
      <c r="A3384" s="11">
        <v>43123</v>
      </c>
      <c r="B3384">
        <v>1169.969971</v>
      </c>
      <c r="D3384" s="11">
        <v>43123</v>
      </c>
      <c r="E3384">
        <v>1176.170044</v>
      </c>
    </row>
    <row r="3385" spans="1:5" x14ac:dyDescent="0.2">
      <c r="A3385" s="11">
        <v>43124</v>
      </c>
      <c r="B3385">
        <v>1164.23999</v>
      </c>
      <c r="D3385" s="11">
        <v>43124</v>
      </c>
      <c r="E3385">
        <v>1171.290039</v>
      </c>
    </row>
    <row r="3386" spans="1:5" x14ac:dyDescent="0.2">
      <c r="A3386" s="11">
        <v>43125</v>
      </c>
      <c r="B3386">
        <v>1170.369995</v>
      </c>
      <c r="D3386" s="11">
        <v>43125</v>
      </c>
      <c r="E3386">
        <v>1182.1400149999999</v>
      </c>
    </row>
    <row r="3387" spans="1:5" x14ac:dyDescent="0.2">
      <c r="A3387" s="11">
        <v>43126</v>
      </c>
      <c r="B3387">
        <v>1175.839966</v>
      </c>
      <c r="D3387" s="11">
        <v>43126</v>
      </c>
      <c r="E3387">
        <v>1187.5600589999999</v>
      </c>
    </row>
    <row r="3388" spans="1:5" x14ac:dyDescent="0.2">
      <c r="A3388" s="11">
        <v>43129</v>
      </c>
      <c r="B3388">
        <v>1175.579956</v>
      </c>
      <c r="D3388" s="11">
        <v>43129</v>
      </c>
      <c r="E3388">
        <v>1186.4799800000001</v>
      </c>
    </row>
    <row r="3389" spans="1:5" x14ac:dyDescent="0.2">
      <c r="A3389" s="11">
        <v>43130</v>
      </c>
      <c r="B3389">
        <v>1163.6899410000001</v>
      </c>
      <c r="D3389" s="11">
        <v>43130</v>
      </c>
      <c r="E3389">
        <v>1177.369995</v>
      </c>
    </row>
    <row r="3390" spans="1:5" x14ac:dyDescent="0.2">
      <c r="A3390" s="11">
        <v>43131</v>
      </c>
      <c r="B3390">
        <v>1169.9399410000001</v>
      </c>
      <c r="D3390" s="11">
        <v>43131</v>
      </c>
      <c r="E3390">
        <v>1182.219971</v>
      </c>
    </row>
    <row r="3391" spans="1:5" x14ac:dyDescent="0.2">
      <c r="A3391" s="11">
        <v>43132</v>
      </c>
      <c r="B3391">
        <v>1167.6999510000001</v>
      </c>
      <c r="D3391" s="11">
        <v>43132</v>
      </c>
      <c r="E3391">
        <v>1181.589966</v>
      </c>
    </row>
    <row r="3392" spans="1:5" x14ac:dyDescent="0.2">
      <c r="A3392" s="11">
        <v>43133</v>
      </c>
      <c r="B3392">
        <v>1111.900024</v>
      </c>
      <c r="D3392" s="11">
        <v>43133</v>
      </c>
      <c r="E3392">
        <v>1119.1999510000001</v>
      </c>
    </row>
    <row r="3393" spans="1:5" x14ac:dyDescent="0.2">
      <c r="A3393" s="11">
        <v>43136</v>
      </c>
      <c r="B3393">
        <v>1055.8000489999999</v>
      </c>
      <c r="D3393" s="11">
        <v>43136</v>
      </c>
      <c r="E3393">
        <v>1062.3900149999999</v>
      </c>
    </row>
    <row r="3394" spans="1:5" x14ac:dyDescent="0.2">
      <c r="A3394" s="11">
        <v>43137</v>
      </c>
      <c r="B3394">
        <v>1080.599976</v>
      </c>
      <c r="D3394" s="11">
        <v>43137</v>
      </c>
      <c r="E3394">
        <v>1084.4300539999999</v>
      </c>
    </row>
    <row r="3395" spans="1:5" x14ac:dyDescent="0.2">
      <c r="A3395" s="11">
        <v>43138</v>
      </c>
      <c r="B3395">
        <v>1048.579956</v>
      </c>
      <c r="D3395" s="11">
        <v>43138</v>
      </c>
      <c r="E3395">
        <v>1055.410034</v>
      </c>
    </row>
    <row r="3396" spans="1:5" x14ac:dyDescent="0.2">
      <c r="A3396" s="11">
        <v>43139</v>
      </c>
      <c r="B3396">
        <v>1001.52002</v>
      </c>
      <c r="D3396" s="11">
        <v>43139</v>
      </c>
      <c r="E3396">
        <v>1007.710022</v>
      </c>
    </row>
    <row r="3397" spans="1:5" x14ac:dyDescent="0.2">
      <c r="A3397" s="11">
        <v>43140</v>
      </c>
      <c r="B3397">
        <v>1037.780029</v>
      </c>
      <c r="D3397" s="11">
        <v>43140</v>
      </c>
      <c r="E3397">
        <v>1046.2700199999999</v>
      </c>
    </row>
    <row r="3398" spans="1:5" x14ac:dyDescent="0.2">
      <c r="A3398" s="11">
        <v>43143</v>
      </c>
      <c r="B3398">
        <v>1051.9399410000001</v>
      </c>
      <c r="D3398" s="11">
        <v>43143</v>
      </c>
      <c r="E3398">
        <v>1054.5600589999999</v>
      </c>
    </row>
    <row r="3399" spans="1:5" x14ac:dyDescent="0.2">
      <c r="A3399" s="11">
        <v>43144</v>
      </c>
      <c r="B3399">
        <v>1052.099976</v>
      </c>
      <c r="D3399" s="11">
        <v>43144</v>
      </c>
      <c r="E3399">
        <v>1054.1400149999999</v>
      </c>
    </row>
    <row r="3400" spans="1:5" x14ac:dyDescent="0.2">
      <c r="A3400" s="11">
        <v>43145</v>
      </c>
      <c r="B3400">
        <v>1069.6999510000001</v>
      </c>
      <c r="D3400" s="11">
        <v>43145</v>
      </c>
      <c r="E3400">
        <v>1072.6999510000001</v>
      </c>
    </row>
    <row r="3401" spans="1:5" x14ac:dyDescent="0.2">
      <c r="A3401" s="11">
        <v>43146</v>
      </c>
      <c r="B3401">
        <v>1089.5200199999999</v>
      </c>
      <c r="D3401" s="11">
        <v>43146</v>
      </c>
      <c r="E3401">
        <v>1091.3599850000001</v>
      </c>
    </row>
    <row r="3402" spans="1:5" x14ac:dyDescent="0.2">
      <c r="A3402" s="11">
        <v>43147</v>
      </c>
      <c r="B3402">
        <v>1094.8000489999999</v>
      </c>
      <c r="D3402" s="11">
        <v>43147</v>
      </c>
      <c r="E3402">
        <v>1095.5</v>
      </c>
    </row>
    <row r="3403" spans="1:5" x14ac:dyDescent="0.2">
      <c r="A3403" s="11">
        <v>43151</v>
      </c>
      <c r="B3403">
        <v>1102.459961</v>
      </c>
      <c r="D3403" s="11">
        <v>43151</v>
      </c>
      <c r="E3403">
        <v>1103.589966</v>
      </c>
    </row>
    <row r="3404" spans="1:5" x14ac:dyDescent="0.2">
      <c r="A3404" s="11">
        <v>43152</v>
      </c>
      <c r="B3404">
        <v>1111.339966</v>
      </c>
      <c r="D3404" s="11">
        <v>43152</v>
      </c>
      <c r="E3404">
        <v>1113.75</v>
      </c>
    </row>
    <row r="3405" spans="1:5" x14ac:dyDescent="0.2">
      <c r="A3405" s="11">
        <v>43153</v>
      </c>
      <c r="B3405">
        <v>1106.630005</v>
      </c>
      <c r="D3405" s="11">
        <v>43153</v>
      </c>
      <c r="E3405">
        <v>1109.900024</v>
      </c>
    </row>
    <row r="3406" spans="1:5" x14ac:dyDescent="0.2">
      <c r="A3406" s="11">
        <v>43154</v>
      </c>
      <c r="B3406">
        <v>1126.790039</v>
      </c>
      <c r="D3406" s="11">
        <v>43154</v>
      </c>
      <c r="E3406">
        <v>1128.089966</v>
      </c>
    </row>
    <row r="3407" spans="1:5" x14ac:dyDescent="0.2">
      <c r="A3407" s="11">
        <v>43157</v>
      </c>
      <c r="B3407">
        <v>1143.75</v>
      </c>
      <c r="D3407" s="11">
        <v>43157</v>
      </c>
      <c r="E3407">
        <v>1143.6999510000001</v>
      </c>
    </row>
    <row r="3408" spans="1:5" x14ac:dyDescent="0.2">
      <c r="A3408" s="11">
        <v>43158</v>
      </c>
      <c r="B3408">
        <v>1118.290039</v>
      </c>
      <c r="D3408" s="11">
        <v>43158</v>
      </c>
      <c r="E3408">
        <v>1117.51001</v>
      </c>
    </row>
    <row r="3409" spans="1:5" x14ac:dyDescent="0.2">
      <c r="A3409" s="11">
        <v>43159</v>
      </c>
      <c r="B3409">
        <v>1104.7299800000001</v>
      </c>
      <c r="D3409" s="11">
        <v>43159</v>
      </c>
      <c r="E3409">
        <v>1103.920044</v>
      </c>
    </row>
    <row r="3410" spans="1:5" x14ac:dyDescent="0.2">
      <c r="A3410" s="11">
        <v>43160</v>
      </c>
      <c r="B3410">
        <v>1069.5200199999999</v>
      </c>
      <c r="D3410" s="11">
        <v>43160</v>
      </c>
      <c r="E3410">
        <v>1071.410034</v>
      </c>
    </row>
    <row r="3411" spans="1:5" x14ac:dyDescent="0.2">
      <c r="A3411" s="11">
        <v>43161</v>
      </c>
      <c r="B3411">
        <v>1078.920044</v>
      </c>
      <c r="D3411" s="11">
        <v>43161</v>
      </c>
      <c r="E3411">
        <v>1084.1400149999999</v>
      </c>
    </row>
    <row r="3412" spans="1:5" x14ac:dyDescent="0.2">
      <c r="A3412" s="11">
        <v>43164</v>
      </c>
      <c r="B3412">
        <v>1090.9300539999999</v>
      </c>
      <c r="D3412" s="11">
        <v>43164</v>
      </c>
      <c r="E3412">
        <v>1094.76001</v>
      </c>
    </row>
    <row r="3413" spans="1:5" x14ac:dyDescent="0.2">
      <c r="A3413" s="11">
        <v>43165</v>
      </c>
      <c r="B3413">
        <v>1095.0600589999999</v>
      </c>
      <c r="D3413" s="11">
        <v>43165</v>
      </c>
      <c r="E3413">
        <v>1100.900024</v>
      </c>
    </row>
    <row r="3414" spans="1:5" x14ac:dyDescent="0.2">
      <c r="A3414" s="11">
        <v>43166</v>
      </c>
      <c r="B3414">
        <v>1109.6400149999999</v>
      </c>
      <c r="D3414" s="11">
        <v>43166</v>
      </c>
      <c r="E3414">
        <v>1115.040039</v>
      </c>
    </row>
    <row r="3415" spans="1:5" x14ac:dyDescent="0.2">
      <c r="A3415" s="11">
        <v>43167</v>
      </c>
      <c r="B3415">
        <v>1126</v>
      </c>
      <c r="D3415" s="11">
        <v>43167</v>
      </c>
      <c r="E3415">
        <v>1129.380005</v>
      </c>
    </row>
    <row r="3416" spans="1:5" x14ac:dyDescent="0.2">
      <c r="A3416" s="11">
        <v>43168</v>
      </c>
      <c r="B3416">
        <v>1160.040039</v>
      </c>
      <c r="D3416" s="11">
        <v>43168</v>
      </c>
      <c r="E3416">
        <v>1160.839966</v>
      </c>
    </row>
    <row r="3417" spans="1:5" x14ac:dyDescent="0.2">
      <c r="A3417" s="11">
        <v>43171</v>
      </c>
      <c r="B3417">
        <v>1164.5</v>
      </c>
      <c r="D3417" s="11">
        <v>43171</v>
      </c>
      <c r="E3417">
        <v>1165.9300539999999</v>
      </c>
    </row>
    <row r="3418" spans="1:5" x14ac:dyDescent="0.2">
      <c r="A3418" s="11">
        <v>43172</v>
      </c>
      <c r="B3418">
        <v>1138.170044</v>
      </c>
      <c r="D3418" s="11">
        <v>43172</v>
      </c>
      <c r="E3418">
        <v>1139.910034</v>
      </c>
    </row>
    <row r="3419" spans="1:5" x14ac:dyDescent="0.2">
      <c r="A3419" s="11">
        <v>43173</v>
      </c>
      <c r="B3419">
        <v>1149.48999</v>
      </c>
      <c r="D3419" s="11">
        <v>43173</v>
      </c>
      <c r="E3419">
        <v>1148.8900149999999</v>
      </c>
    </row>
    <row r="3420" spans="1:5" x14ac:dyDescent="0.2">
      <c r="A3420" s="11">
        <v>43174</v>
      </c>
      <c r="B3420">
        <v>1149.579956</v>
      </c>
      <c r="D3420" s="11">
        <v>43174</v>
      </c>
      <c r="E3420">
        <v>1150.6099850000001</v>
      </c>
    </row>
    <row r="3421" spans="1:5" x14ac:dyDescent="0.2">
      <c r="A3421" s="11">
        <v>43175</v>
      </c>
      <c r="B3421">
        <v>1135.7299800000001</v>
      </c>
      <c r="D3421" s="11">
        <v>43175</v>
      </c>
      <c r="E3421">
        <v>1134.420044</v>
      </c>
    </row>
    <row r="3422" spans="1:5" x14ac:dyDescent="0.2">
      <c r="A3422" s="11">
        <v>43178</v>
      </c>
      <c r="B3422">
        <v>1099.8199460000001</v>
      </c>
      <c r="D3422" s="11">
        <v>43178</v>
      </c>
      <c r="E3422">
        <v>1100.0699460000001</v>
      </c>
    </row>
    <row r="3423" spans="1:5" x14ac:dyDescent="0.2">
      <c r="A3423" s="11">
        <v>43179</v>
      </c>
      <c r="B3423">
        <v>1097.709961</v>
      </c>
      <c r="D3423" s="11">
        <v>43179</v>
      </c>
      <c r="E3423">
        <v>1095.8000489999999</v>
      </c>
    </row>
    <row r="3424" spans="1:5" x14ac:dyDescent="0.2">
      <c r="A3424" s="11">
        <v>43180</v>
      </c>
      <c r="B3424">
        <v>1090.880005</v>
      </c>
      <c r="D3424" s="11">
        <v>43180</v>
      </c>
      <c r="E3424">
        <v>1094</v>
      </c>
    </row>
    <row r="3425" spans="1:5" x14ac:dyDescent="0.2">
      <c r="A3425" s="11">
        <v>43181</v>
      </c>
      <c r="B3425">
        <v>1049.079956</v>
      </c>
      <c r="D3425" s="11">
        <v>43181</v>
      </c>
      <c r="E3425">
        <v>1053.150024</v>
      </c>
    </row>
    <row r="3426" spans="1:5" x14ac:dyDescent="0.2">
      <c r="A3426" s="11">
        <v>43182</v>
      </c>
      <c r="B3426">
        <v>1021.570007</v>
      </c>
      <c r="D3426" s="11">
        <v>43182</v>
      </c>
      <c r="E3426">
        <v>1026.5500489999999</v>
      </c>
    </row>
    <row r="3427" spans="1:5" x14ac:dyDescent="0.2">
      <c r="A3427" s="11">
        <v>43185</v>
      </c>
      <c r="B3427">
        <v>1053.209961</v>
      </c>
      <c r="D3427" s="11">
        <v>43185</v>
      </c>
      <c r="E3427">
        <v>1054.089966</v>
      </c>
    </row>
    <row r="3428" spans="1:5" x14ac:dyDescent="0.2">
      <c r="A3428" s="11">
        <v>43186</v>
      </c>
      <c r="B3428">
        <v>1005.099976</v>
      </c>
      <c r="D3428" s="11">
        <v>43186</v>
      </c>
      <c r="E3428">
        <v>1006.940002</v>
      </c>
    </row>
    <row r="3429" spans="1:5" x14ac:dyDescent="0.2">
      <c r="A3429" s="11">
        <v>43187</v>
      </c>
      <c r="B3429">
        <v>1004.559998</v>
      </c>
      <c r="D3429" s="11">
        <v>43187</v>
      </c>
      <c r="E3429">
        <v>1005.179993</v>
      </c>
    </row>
    <row r="3430" spans="1:5" x14ac:dyDescent="0.2">
      <c r="A3430" s="11">
        <v>43188</v>
      </c>
      <c r="B3430">
        <v>1031.790039</v>
      </c>
      <c r="D3430" s="11">
        <v>43188</v>
      </c>
      <c r="E3430">
        <v>1037.1400149999999</v>
      </c>
    </row>
    <row r="3431" spans="1:5" x14ac:dyDescent="0.2">
      <c r="A3431" s="11">
        <v>43192</v>
      </c>
      <c r="B3431">
        <v>1006.469971</v>
      </c>
      <c r="D3431" s="11">
        <v>43192</v>
      </c>
      <c r="E3431">
        <v>1012.630005</v>
      </c>
    </row>
    <row r="3432" spans="1:5" x14ac:dyDescent="0.2">
      <c r="A3432" s="11">
        <v>43193</v>
      </c>
      <c r="B3432">
        <v>1013.409973</v>
      </c>
      <c r="D3432" s="11">
        <v>43193</v>
      </c>
      <c r="E3432">
        <v>1018.679993</v>
      </c>
    </row>
    <row r="3433" spans="1:5" x14ac:dyDescent="0.2">
      <c r="A3433" s="11">
        <v>43194</v>
      </c>
      <c r="B3433">
        <v>1025.1400149999999</v>
      </c>
      <c r="D3433" s="11">
        <v>43194</v>
      </c>
      <c r="E3433">
        <v>1029.709961</v>
      </c>
    </row>
    <row r="3434" spans="1:5" x14ac:dyDescent="0.2">
      <c r="A3434" s="11">
        <v>43195</v>
      </c>
      <c r="B3434">
        <v>1027.8100589999999</v>
      </c>
      <c r="D3434" s="11">
        <v>43195</v>
      </c>
      <c r="E3434">
        <v>1032.6400149999999</v>
      </c>
    </row>
    <row r="3435" spans="1:5" x14ac:dyDescent="0.2">
      <c r="A3435" s="11">
        <v>43196</v>
      </c>
      <c r="B3435">
        <v>1007.039978</v>
      </c>
      <c r="D3435" s="11">
        <v>43196</v>
      </c>
      <c r="E3435">
        <v>1009.950012</v>
      </c>
    </row>
    <row r="3436" spans="1:5" x14ac:dyDescent="0.2">
      <c r="A3436" s="11">
        <v>43199</v>
      </c>
      <c r="B3436">
        <v>1015.450012</v>
      </c>
      <c r="D3436" s="11">
        <v>43199</v>
      </c>
      <c r="E3436">
        <v>1020.090027</v>
      </c>
    </row>
    <row r="3437" spans="1:5" x14ac:dyDescent="0.2">
      <c r="A3437" s="11">
        <v>43200</v>
      </c>
      <c r="B3437">
        <v>1031.6400149999999</v>
      </c>
      <c r="D3437" s="11">
        <v>43200</v>
      </c>
      <c r="E3437">
        <v>1036.5</v>
      </c>
    </row>
    <row r="3438" spans="1:5" x14ac:dyDescent="0.2">
      <c r="A3438" s="11">
        <v>43201</v>
      </c>
      <c r="B3438">
        <v>1019.969971</v>
      </c>
      <c r="D3438" s="11">
        <v>43201</v>
      </c>
      <c r="E3438">
        <v>1025.0600589999999</v>
      </c>
    </row>
    <row r="3439" spans="1:5" x14ac:dyDescent="0.2">
      <c r="A3439" s="11">
        <v>43202</v>
      </c>
      <c r="B3439">
        <v>1032.51001</v>
      </c>
      <c r="D3439" s="11">
        <v>43202</v>
      </c>
      <c r="E3439">
        <v>1037.290039</v>
      </c>
    </row>
    <row r="3440" spans="1:5" x14ac:dyDescent="0.2">
      <c r="A3440" s="11">
        <v>43203</v>
      </c>
      <c r="B3440">
        <v>1029.2700199999999</v>
      </c>
      <c r="D3440" s="11">
        <v>43203</v>
      </c>
      <c r="E3440">
        <v>1036.040039</v>
      </c>
    </row>
    <row r="3441" spans="1:5" x14ac:dyDescent="0.2">
      <c r="A3441" s="11">
        <v>43206</v>
      </c>
      <c r="B3441">
        <v>1037.9799800000001</v>
      </c>
      <c r="D3441" s="11">
        <v>43206</v>
      </c>
      <c r="E3441">
        <v>1046.099976</v>
      </c>
    </row>
    <row r="3442" spans="1:5" x14ac:dyDescent="0.2">
      <c r="A3442" s="11">
        <v>43207</v>
      </c>
      <c r="B3442">
        <v>1074.160034</v>
      </c>
      <c r="D3442" s="11">
        <v>43207</v>
      </c>
      <c r="E3442">
        <v>1079.3599850000001</v>
      </c>
    </row>
    <row r="3443" spans="1:5" x14ac:dyDescent="0.2">
      <c r="A3443" s="11">
        <v>43208</v>
      </c>
      <c r="B3443">
        <v>1072.079956</v>
      </c>
      <c r="D3443" s="11">
        <v>43208</v>
      </c>
      <c r="E3443">
        <v>1075.3900149999999</v>
      </c>
    </row>
    <row r="3444" spans="1:5" x14ac:dyDescent="0.2">
      <c r="A3444" s="11">
        <v>43209</v>
      </c>
      <c r="B3444">
        <v>1087.6999510000001</v>
      </c>
      <c r="D3444" s="11">
        <v>43209</v>
      </c>
      <c r="E3444">
        <v>1089.4499510000001</v>
      </c>
    </row>
    <row r="3445" spans="1:5" x14ac:dyDescent="0.2">
      <c r="A3445" s="11">
        <v>43210</v>
      </c>
      <c r="B3445">
        <v>1072.959961</v>
      </c>
      <c r="D3445" s="11">
        <v>43210</v>
      </c>
      <c r="E3445">
        <v>1077.3199460000001</v>
      </c>
    </row>
    <row r="3446" spans="1:5" x14ac:dyDescent="0.2">
      <c r="A3446" s="11">
        <v>43213</v>
      </c>
      <c r="B3446">
        <v>1067.4499510000001</v>
      </c>
      <c r="D3446" s="11">
        <v>43213</v>
      </c>
      <c r="E3446">
        <v>1073.8100589999999</v>
      </c>
    </row>
    <row r="3447" spans="1:5" x14ac:dyDescent="0.2">
      <c r="A3447" s="11">
        <v>43214</v>
      </c>
      <c r="B3447">
        <v>1019.97998</v>
      </c>
      <c r="D3447" s="11">
        <v>43214</v>
      </c>
      <c r="E3447">
        <v>1022.6400149999999</v>
      </c>
    </row>
    <row r="3448" spans="1:5" x14ac:dyDescent="0.2">
      <c r="A3448" s="11">
        <v>43215</v>
      </c>
      <c r="B3448">
        <v>1021.179993</v>
      </c>
      <c r="D3448" s="11">
        <v>43215</v>
      </c>
      <c r="E3448">
        <v>1022.98999</v>
      </c>
    </row>
    <row r="3449" spans="1:5" x14ac:dyDescent="0.2">
      <c r="A3449" s="11">
        <v>43216</v>
      </c>
      <c r="B3449">
        <v>1040.040039</v>
      </c>
      <c r="D3449" s="11">
        <v>43216</v>
      </c>
      <c r="E3449">
        <v>1043.3100589999999</v>
      </c>
    </row>
    <row r="3450" spans="1:5" x14ac:dyDescent="0.2">
      <c r="A3450" s="11">
        <v>43217</v>
      </c>
      <c r="B3450">
        <v>1030.0500489999999</v>
      </c>
      <c r="D3450" s="11">
        <v>43217</v>
      </c>
      <c r="E3450">
        <v>1031.4499510000001</v>
      </c>
    </row>
    <row r="3451" spans="1:5" x14ac:dyDescent="0.2">
      <c r="A3451" s="11">
        <v>43220</v>
      </c>
      <c r="B3451">
        <v>1017.330017</v>
      </c>
      <c r="D3451" s="11">
        <v>43220</v>
      </c>
      <c r="E3451">
        <v>1018.580017</v>
      </c>
    </row>
    <row r="3452" spans="1:5" x14ac:dyDescent="0.2">
      <c r="A3452" s="11">
        <v>43221</v>
      </c>
      <c r="B3452">
        <v>1037.3100589999999</v>
      </c>
      <c r="D3452" s="11">
        <v>43221</v>
      </c>
      <c r="E3452">
        <v>1040.75</v>
      </c>
    </row>
    <row r="3453" spans="1:5" x14ac:dyDescent="0.2">
      <c r="A3453" s="11">
        <v>43222</v>
      </c>
      <c r="B3453">
        <v>1024.380005</v>
      </c>
      <c r="D3453" s="11">
        <v>43222</v>
      </c>
      <c r="E3453">
        <v>1026.0500489999999</v>
      </c>
    </row>
    <row r="3454" spans="1:5" x14ac:dyDescent="0.2">
      <c r="A3454" s="11">
        <v>43223</v>
      </c>
      <c r="B3454">
        <v>1023.719971</v>
      </c>
      <c r="D3454" s="11">
        <v>43223</v>
      </c>
      <c r="E3454">
        <v>1026.3000489999999</v>
      </c>
    </row>
    <row r="3455" spans="1:5" x14ac:dyDescent="0.2">
      <c r="A3455" s="11">
        <v>43224</v>
      </c>
      <c r="B3455">
        <v>1048.209961</v>
      </c>
      <c r="D3455" s="11">
        <v>43224</v>
      </c>
      <c r="E3455">
        <v>1051</v>
      </c>
    </row>
    <row r="3456" spans="1:5" x14ac:dyDescent="0.2">
      <c r="A3456" s="11">
        <v>43227</v>
      </c>
      <c r="B3456">
        <v>1054.790039</v>
      </c>
      <c r="D3456" s="11">
        <v>43227</v>
      </c>
      <c r="E3456">
        <v>1059.459961</v>
      </c>
    </row>
    <row r="3457" spans="1:5" x14ac:dyDescent="0.2">
      <c r="A3457" s="11">
        <v>43228</v>
      </c>
      <c r="B3457">
        <v>1053.910034</v>
      </c>
      <c r="D3457" s="11">
        <v>43228</v>
      </c>
      <c r="E3457">
        <v>1058.589966</v>
      </c>
    </row>
    <row r="3458" spans="1:5" x14ac:dyDescent="0.2">
      <c r="A3458" s="11">
        <v>43229</v>
      </c>
      <c r="B3458">
        <v>1082.76001</v>
      </c>
      <c r="D3458" s="11">
        <v>43229</v>
      </c>
      <c r="E3458">
        <v>1088.9499510000001</v>
      </c>
    </row>
    <row r="3459" spans="1:5" x14ac:dyDescent="0.2">
      <c r="A3459" s="11">
        <v>43230</v>
      </c>
      <c r="B3459">
        <v>1097.5699460000001</v>
      </c>
      <c r="D3459" s="11">
        <v>43230</v>
      </c>
      <c r="E3459">
        <v>1105.469971</v>
      </c>
    </row>
    <row r="3460" spans="1:5" x14ac:dyDescent="0.2">
      <c r="A3460" s="11">
        <v>43231</v>
      </c>
      <c r="B3460">
        <v>1098.26001</v>
      </c>
      <c r="D3460" s="11">
        <v>43231</v>
      </c>
      <c r="E3460">
        <v>1103.380005</v>
      </c>
    </row>
    <row r="3461" spans="1:5" x14ac:dyDescent="0.2">
      <c r="A3461" s="11">
        <v>43234</v>
      </c>
      <c r="B3461">
        <v>1100.1999510000001</v>
      </c>
      <c r="D3461" s="11">
        <v>43234</v>
      </c>
      <c r="E3461">
        <v>1106.599976</v>
      </c>
    </row>
    <row r="3462" spans="1:5" x14ac:dyDescent="0.2">
      <c r="A3462" s="11">
        <v>43235</v>
      </c>
      <c r="B3462">
        <v>1079.2299800000001</v>
      </c>
      <c r="D3462" s="11">
        <v>43235</v>
      </c>
      <c r="E3462">
        <v>1084.869995</v>
      </c>
    </row>
    <row r="3463" spans="1:5" x14ac:dyDescent="0.2">
      <c r="A3463" s="11">
        <v>43236</v>
      </c>
      <c r="B3463">
        <v>1081.7700199999999</v>
      </c>
      <c r="D3463" s="11">
        <v>43236</v>
      </c>
      <c r="E3463">
        <v>1084.089966</v>
      </c>
    </row>
    <row r="3464" spans="1:5" x14ac:dyDescent="0.2">
      <c r="A3464" s="11">
        <v>43237</v>
      </c>
      <c r="B3464">
        <v>1078.589966</v>
      </c>
      <c r="D3464" s="11">
        <v>43237</v>
      </c>
      <c r="E3464">
        <v>1081.26001</v>
      </c>
    </row>
    <row r="3465" spans="1:5" x14ac:dyDescent="0.2">
      <c r="A3465" s="11">
        <v>43238</v>
      </c>
      <c r="B3465">
        <v>1066.3599850000001</v>
      </c>
      <c r="D3465" s="11">
        <v>43238</v>
      </c>
      <c r="E3465">
        <v>1069.6400149999999</v>
      </c>
    </row>
    <row r="3466" spans="1:5" x14ac:dyDescent="0.2">
      <c r="A3466" s="11">
        <v>43241</v>
      </c>
      <c r="B3466">
        <v>1079.579956</v>
      </c>
      <c r="D3466" s="11">
        <v>43241</v>
      </c>
      <c r="E3466">
        <v>1084.01001</v>
      </c>
    </row>
    <row r="3467" spans="1:5" x14ac:dyDescent="0.2">
      <c r="A3467" s="11">
        <v>43242</v>
      </c>
      <c r="B3467">
        <v>1069.7299800000001</v>
      </c>
      <c r="D3467" s="11">
        <v>43242</v>
      </c>
      <c r="E3467">
        <v>1075.3100589999999</v>
      </c>
    </row>
    <row r="3468" spans="1:5" x14ac:dyDescent="0.2">
      <c r="A3468" s="11">
        <v>43243</v>
      </c>
      <c r="B3468">
        <v>1079.6899410000001</v>
      </c>
      <c r="D3468" s="11">
        <v>43243</v>
      </c>
      <c r="E3468">
        <v>1085.959961</v>
      </c>
    </row>
    <row r="3469" spans="1:5" x14ac:dyDescent="0.2">
      <c r="A3469" s="11">
        <v>43244</v>
      </c>
      <c r="B3469">
        <v>1079.23999</v>
      </c>
      <c r="D3469" s="11">
        <v>43244</v>
      </c>
      <c r="E3469">
        <v>1085.4499510000001</v>
      </c>
    </row>
    <row r="3470" spans="1:5" x14ac:dyDescent="0.2">
      <c r="A3470" s="11">
        <v>43245</v>
      </c>
      <c r="B3470">
        <v>1075.660034</v>
      </c>
      <c r="D3470" s="11">
        <v>43245</v>
      </c>
      <c r="E3470">
        <v>1084.079956</v>
      </c>
    </row>
    <row r="3471" spans="1:5" x14ac:dyDescent="0.2">
      <c r="A3471" s="11">
        <v>43249</v>
      </c>
      <c r="B3471">
        <v>1060.3199460000001</v>
      </c>
      <c r="D3471" s="11">
        <v>43249</v>
      </c>
      <c r="E3471">
        <v>1068.0699460000001</v>
      </c>
    </row>
    <row r="3472" spans="1:5" x14ac:dyDescent="0.2">
      <c r="A3472" s="11">
        <v>43250</v>
      </c>
      <c r="B3472">
        <v>1067.8000489999999</v>
      </c>
      <c r="D3472" s="11">
        <v>43250</v>
      </c>
      <c r="E3472">
        <v>1077.469971</v>
      </c>
    </row>
    <row r="3473" spans="1:5" x14ac:dyDescent="0.2">
      <c r="A3473" s="11">
        <v>43251</v>
      </c>
      <c r="B3473">
        <v>1084.98999</v>
      </c>
      <c r="D3473" s="11">
        <v>43251</v>
      </c>
      <c r="E3473">
        <v>1100</v>
      </c>
    </row>
    <row r="3474" spans="1:5" x14ac:dyDescent="0.2">
      <c r="A3474" s="11">
        <v>43252</v>
      </c>
      <c r="B3474">
        <v>1119.5</v>
      </c>
      <c r="D3474" s="11">
        <v>43252</v>
      </c>
      <c r="E3474">
        <v>1135</v>
      </c>
    </row>
    <row r="3475" spans="1:5" x14ac:dyDescent="0.2">
      <c r="A3475" s="11">
        <v>43255</v>
      </c>
      <c r="B3475">
        <v>1139.290039</v>
      </c>
      <c r="D3475" s="11">
        <v>43255</v>
      </c>
      <c r="E3475">
        <v>1153.040039</v>
      </c>
    </row>
    <row r="3476" spans="1:5" x14ac:dyDescent="0.2">
      <c r="A3476" s="11">
        <v>43256</v>
      </c>
      <c r="B3476">
        <v>1139.660034</v>
      </c>
      <c r="D3476" s="11">
        <v>43256</v>
      </c>
      <c r="E3476">
        <v>1151.0200199999999</v>
      </c>
    </row>
    <row r="3477" spans="1:5" x14ac:dyDescent="0.2">
      <c r="A3477" s="11">
        <v>43257</v>
      </c>
      <c r="B3477">
        <v>1136.880005</v>
      </c>
      <c r="D3477" s="11">
        <v>43257</v>
      </c>
      <c r="E3477">
        <v>1146.9499510000001</v>
      </c>
    </row>
    <row r="3478" spans="1:5" x14ac:dyDescent="0.2">
      <c r="A3478" s="11">
        <v>43258</v>
      </c>
      <c r="B3478">
        <v>1123.8599850000001</v>
      </c>
      <c r="D3478" s="11">
        <v>43258</v>
      </c>
      <c r="E3478">
        <v>1134.420044</v>
      </c>
    </row>
    <row r="3479" spans="1:5" x14ac:dyDescent="0.2">
      <c r="A3479" s="11">
        <v>43259</v>
      </c>
      <c r="B3479">
        <v>1120.869995</v>
      </c>
      <c r="D3479" s="11">
        <v>43259</v>
      </c>
      <c r="E3479">
        <v>1132.709961</v>
      </c>
    </row>
    <row r="3480" spans="1:5" x14ac:dyDescent="0.2">
      <c r="A3480" s="11">
        <v>43262</v>
      </c>
      <c r="B3480">
        <v>1129.98999</v>
      </c>
      <c r="D3480" s="11">
        <v>43262</v>
      </c>
      <c r="E3480">
        <v>1140.900024</v>
      </c>
    </row>
    <row r="3481" spans="1:5" x14ac:dyDescent="0.2">
      <c r="A3481" s="11">
        <v>43263</v>
      </c>
      <c r="B3481">
        <v>1139.3199460000001</v>
      </c>
      <c r="D3481" s="11">
        <v>43263</v>
      </c>
      <c r="E3481">
        <v>1148.1899410000001</v>
      </c>
    </row>
    <row r="3482" spans="1:5" x14ac:dyDescent="0.2">
      <c r="A3482" s="11">
        <v>43264</v>
      </c>
      <c r="B3482">
        <v>1134.790039</v>
      </c>
      <c r="D3482" s="11">
        <v>43264</v>
      </c>
      <c r="E3482">
        <v>1144.2299800000001</v>
      </c>
    </row>
    <row r="3483" spans="1:5" x14ac:dyDescent="0.2">
      <c r="A3483" s="11">
        <v>43265</v>
      </c>
      <c r="B3483">
        <v>1152.119995</v>
      </c>
      <c r="D3483" s="11">
        <v>43265</v>
      </c>
      <c r="E3483">
        <v>1160.1099850000001</v>
      </c>
    </row>
    <row r="3484" spans="1:5" x14ac:dyDescent="0.2">
      <c r="A3484" s="11">
        <v>43266</v>
      </c>
      <c r="B3484">
        <v>1152.26001</v>
      </c>
      <c r="D3484" s="11">
        <v>43266</v>
      </c>
      <c r="E3484">
        <v>1159.2700199999999</v>
      </c>
    </row>
    <row r="3485" spans="1:5" x14ac:dyDescent="0.2">
      <c r="A3485" s="11">
        <v>43269</v>
      </c>
      <c r="B3485">
        <v>1173.459961</v>
      </c>
      <c r="D3485" s="11">
        <v>43269</v>
      </c>
      <c r="E3485">
        <v>1183.579956</v>
      </c>
    </row>
    <row r="3486" spans="1:5" x14ac:dyDescent="0.2">
      <c r="A3486" s="11">
        <v>43270</v>
      </c>
      <c r="B3486">
        <v>1168.0600589999999</v>
      </c>
      <c r="D3486" s="11">
        <v>43270</v>
      </c>
      <c r="E3486">
        <v>1178.6899410000001</v>
      </c>
    </row>
    <row r="3487" spans="1:5" x14ac:dyDescent="0.2">
      <c r="A3487" s="11">
        <v>43271</v>
      </c>
      <c r="B3487">
        <v>1169.839966</v>
      </c>
      <c r="D3487" s="11">
        <v>43271</v>
      </c>
      <c r="E3487">
        <v>1184.0699460000001</v>
      </c>
    </row>
    <row r="3488" spans="1:5" x14ac:dyDescent="0.2">
      <c r="A3488" s="11">
        <v>43272</v>
      </c>
      <c r="B3488">
        <v>1157.660034</v>
      </c>
      <c r="D3488" s="11">
        <v>43272</v>
      </c>
      <c r="E3488">
        <v>1169.4399410000001</v>
      </c>
    </row>
    <row r="3489" spans="1:5" x14ac:dyDescent="0.2">
      <c r="A3489" s="11">
        <v>43273</v>
      </c>
      <c r="B3489">
        <v>1155.4799800000001</v>
      </c>
      <c r="D3489" s="11">
        <v>43273</v>
      </c>
      <c r="E3489">
        <v>1169.290039</v>
      </c>
    </row>
    <row r="3490" spans="1:5" x14ac:dyDescent="0.2">
      <c r="A3490" s="11">
        <v>43276</v>
      </c>
      <c r="B3490">
        <v>1124.8100589999999</v>
      </c>
      <c r="D3490" s="11">
        <v>43276</v>
      </c>
      <c r="E3490">
        <v>1139.280029</v>
      </c>
    </row>
    <row r="3491" spans="1:5" x14ac:dyDescent="0.2">
      <c r="A3491" s="11">
        <v>43277</v>
      </c>
      <c r="B3491">
        <v>1118.459961</v>
      </c>
      <c r="D3491" s="11">
        <v>43277</v>
      </c>
      <c r="E3491">
        <v>1132.619995</v>
      </c>
    </row>
    <row r="3492" spans="1:5" x14ac:dyDescent="0.2">
      <c r="A3492" s="11">
        <v>43278</v>
      </c>
      <c r="B3492">
        <v>1103.9799800000001</v>
      </c>
      <c r="D3492" s="11">
        <v>43278</v>
      </c>
      <c r="E3492">
        <v>1116.9399410000001</v>
      </c>
    </row>
    <row r="3493" spans="1:5" x14ac:dyDescent="0.2">
      <c r="A3493" s="11">
        <v>43279</v>
      </c>
      <c r="B3493">
        <v>1114.219971</v>
      </c>
      <c r="D3493" s="11">
        <v>43279</v>
      </c>
      <c r="E3493">
        <v>1126.780029</v>
      </c>
    </row>
    <row r="3494" spans="1:5" x14ac:dyDescent="0.2">
      <c r="A3494" s="11">
        <v>43280</v>
      </c>
      <c r="B3494">
        <v>1115.650024</v>
      </c>
      <c r="D3494" s="11">
        <v>43280</v>
      </c>
      <c r="E3494">
        <v>1129.1899410000001</v>
      </c>
    </row>
    <row r="3495" spans="1:5" x14ac:dyDescent="0.2">
      <c r="A3495" s="11">
        <v>43283</v>
      </c>
      <c r="B3495">
        <v>1127.459961</v>
      </c>
      <c r="D3495" s="11">
        <v>43283</v>
      </c>
      <c r="E3495">
        <v>1142.1099850000001</v>
      </c>
    </row>
    <row r="3496" spans="1:5" x14ac:dyDescent="0.2">
      <c r="A3496" s="11">
        <v>43284</v>
      </c>
      <c r="B3496">
        <v>1102.8900149999999</v>
      </c>
      <c r="D3496" s="11">
        <v>43284</v>
      </c>
      <c r="E3496">
        <v>1116.280029</v>
      </c>
    </row>
    <row r="3497" spans="1:5" x14ac:dyDescent="0.2">
      <c r="A3497" s="11">
        <v>43286</v>
      </c>
      <c r="B3497">
        <v>1124.2700199999999</v>
      </c>
      <c r="D3497" s="11">
        <v>43286</v>
      </c>
      <c r="E3497">
        <v>1141.290039</v>
      </c>
    </row>
    <row r="3498" spans="1:5" x14ac:dyDescent="0.2">
      <c r="A3498" s="11">
        <v>43287</v>
      </c>
      <c r="B3498">
        <v>1140.170044</v>
      </c>
      <c r="D3498" s="11">
        <v>43287</v>
      </c>
      <c r="E3498">
        <v>1155.079956</v>
      </c>
    </row>
    <row r="3499" spans="1:5" x14ac:dyDescent="0.2">
      <c r="A3499" s="11">
        <v>43290</v>
      </c>
      <c r="B3499">
        <v>1154.0500489999999</v>
      </c>
      <c r="D3499" s="11">
        <v>43290</v>
      </c>
      <c r="E3499">
        <v>1167.280029</v>
      </c>
    </row>
    <row r="3500" spans="1:5" x14ac:dyDescent="0.2">
      <c r="A3500" s="11">
        <v>43291</v>
      </c>
      <c r="B3500">
        <v>1152.839966</v>
      </c>
      <c r="D3500" s="11">
        <v>43291</v>
      </c>
      <c r="E3500">
        <v>1167.1400149999999</v>
      </c>
    </row>
    <row r="3501" spans="1:5" x14ac:dyDescent="0.2">
      <c r="A3501" s="11">
        <v>43292</v>
      </c>
      <c r="B3501">
        <v>1153.900024</v>
      </c>
      <c r="D3501" s="11">
        <v>43292</v>
      </c>
      <c r="E3501">
        <v>1171.459961</v>
      </c>
    </row>
    <row r="3502" spans="1:5" x14ac:dyDescent="0.2">
      <c r="A3502" s="11">
        <v>43293</v>
      </c>
      <c r="B3502">
        <v>1183.4799800000001</v>
      </c>
      <c r="D3502" s="11">
        <v>43293</v>
      </c>
      <c r="E3502">
        <v>1201.26001</v>
      </c>
    </row>
    <row r="3503" spans="1:5" x14ac:dyDescent="0.2">
      <c r="A3503" s="11">
        <v>43294</v>
      </c>
      <c r="B3503">
        <v>1188.8199460000001</v>
      </c>
      <c r="D3503" s="11">
        <v>43294</v>
      </c>
      <c r="E3503">
        <v>1204.420044</v>
      </c>
    </row>
    <row r="3504" spans="1:5" x14ac:dyDescent="0.2">
      <c r="A3504" s="11">
        <v>43297</v>
      </c>
      <c r="B3504">
        <v>1183.8599850000001</v>
      </c>
      <c r="D3504" s="11">
        <v>43297</v>
      </c>
      <c r="E3504">
        <v>1196.51001</v>
      </c>
    </row>
    <row r="3505" spans="1:5" x14ac:dyDescent="0.2">
      <c r="A3505" s="11">
        <v>43298</v>
      </c>
      <c r="B3505">
        <v>1198.8000489999999</v>
      </c>
      <c r="D3505" s="11">
        <v>43298</v>
      </c>
      <c r="E3505">
        <v>1213.079956</v>
      </c>
    </row>
    <row r="3506" spans="1:5" x14ac:dyDescent="0.2">
      <c r="A3506" s="11">
        <v>43299</v>
      </c>
      <c r="B3506">
        <v>1195.880005</v>
      </c>
      <c r="D3506" s="11">
        <v>43299</v>
      </c>
      <c r="E3506">
        <v>1212.910034</v>
      </c>
    </row>
    <row r="3507" spans="1:5" x14ac:dyDescent="0.2">
      <c r="A3507" s="11">
        <v>43300</v>
      </c>
      <c r="B3507">
        <v>1186.959961</v>
      </c>
      <c r="D3507" s="11">
        <v>43300</v>
      </c>
      <c r="E3507">
        <v>1199.099976</v>
      </c>
    </row>
    <row r="3508" spans="1:5" x14ac:dyDescent="0.2">
      <c r="A3508" s="11">
        <v>43301</v>
      </c>
      <c r="B3508">
        <v>1184.910034</v>
      </c>
      <c r="D3508" s="11">
        <v>43301</v>
      </c>
      <c r="E3508">
        <v>1197.880005</v>
      </c>
    </row>
    <row r="3509" spans="1:5" x14ac:dyDescent="0.2">
      <c r="A3509" s="11">
        <v>43304</v>
      </c>
      <c r="B3509">
        <v>1205.5</v>
      </c>
      <c r="D3509" s="11">
        <v>43304</v>
      </c>
      <c r="E3509">
        <v>1211</v>
      </c>
    </row>
    <row r="3510" spans="1:5" x14ac:dyDescent="0.2">
      <c r="A3510" s="11">
        <v>43305</v>
      </c>
      <c r="B3510">
        <v>1248.079956</v>
      </c>
      <c r="D3510" s="11">
        <v>43305</v>
      </c>
      <c r="E3510">
        <v>1258.150024</v>
      </c>
    </row>
    <row r="3511" spans="1:5" x14ac:dyDescent="0.2">
      <c r="A3511" s="11">
        <v>43306</v>
      </c>
      <c r="B3511">
        <v>1263.6999510000001</v>
      </c>
      <c r="D3511" s="11">
        <v>43306</v>
      </c>
      <c r="E3511">
        <v>1275.9399410000001</v>
      </c>
    </row>
    <row r="3512" spans="1:5" x14ac:dyDescent="0.2">
      <c r="A3512" s="11">
        <v>43307</v>
      </c>
      <c r="B3512">
        <v>1268.329956</v>
      </c>
      <c r="D3512" s="11">
        <v>43307</v>
      </c>
      <c r="E3512">
        <v>1285.5</v>
      </c>
    </row>
    <row r="3513" spans="1:5" x14ac:dyDescent="0.2">
      <c r="A3513" s="11">
        <v>43308</v>
      </c>
      <c r="B3513">
        <v>1238.5</v>
      </c>
      <c r="D3513" s="11">
        <v>43308</v>
      </c>
      <c r="E3513">
        <v>1252.8900149999999</v>
      </c>
    </row>
    <row r="3514" spans="1:5" x14ac:dyDescent="0.2">
      <c r="A3514" s="11">
        <v>43311</v>
      </c>
      <c r="B3514">
        <v>1219.73999</v>
      </c>
      <c r="D3514" s="11">
        <v>43311</v>
      </c>
      <c r="E3514">
        <v>1230.040039</v>
      </c>
    </row>
    <row r="3515" spans="1:5" x14ac:dyDescent="0.2">
      <c r="A3515" s="11">
        <v>43312</v>
      </c>
      <c r="B3515">
        <v>1217.26001</v>
      </c>
      <c r="D3515" s="11">
        <v>43312</v>
      </c>
      <c r="E3515">
        <v>1227.219971</v>
      </c>
    </row>
    <row r="3516" spans="1:5" x14ac:dyDescent="0.2">
      <c r="A3516" s="11">
        <v>43313</v>
      </c>
      <c r="B3516">
        <v>1220.01001</v>
      </c>
      <c r="D3516" s="11">
        <v>43313</v>
      </c>
      <c r="E3516">
        <v>1232.98999</v>
      </c>
    </row>
    <row r="3517" spans="1:5" x14ac:dyDescent="0.2">
      <c r="A3517" s="11">
        <v>43314</v>
      </c>
      <c r="B3517">
        <v>1226.150024</v>
      </c>
      <c r="D3517" s="11">
        <v>43314</v>
      </c>
      <c r="E3517">
        <v>1241.130005</v>
      </c>
    </row>
    <row r="3518" spans="1:5" x14ac:dyDescent="0.2">
      <c r="A3518" s="11">
        <v>43315</v>
      </c>
      <c r="B3518">
        <v>1223.709961</v>
      </c>
      <c r="D3518" s="11">
        <v>43315</v>
      </c>
      <c r="E3518">
        <v>1238.160034</v>
      </c>
    </row>
    <row r="3519" spans="1:5" x14ac:dyDescent="0.2">
      <c r="A3519" s="11">
        <v>43318</v>
      </c>
      <c r="B3519">
        <v>1224.7700199999999</v>
      </c>
      <c r="D3519" s="11">
        <v>43318</v>
      </c>
      <c r="E3519">
        <v>1237.670044</v>
      </c>
    </row>
    <row r="3520" spans="1:5" x14ac:dyDescent="0.2">
      <c r="A3520" s="11">
        <v>43319</v>
      </c>
      <c r="B3520">
        <v>1242.219971</v>
      </c>
      <c r="D3520" s="11">
        <v>43319</v>
      </c>
      <c r="E3520">
        <v>1255.839966</v>
      </c>
    </row>
    <row r="3521" spans="1:5" x14ac:dyDescent="0.2">
      <c r="A3521" s="11">
        <v>43320</v>
      </c>
      <c r="B3521">
        <v>1245.6099850000001</v>
      </c>
      <c r="D3521" s="11">
        <v>43320</v>
      </c>
      <c r="E3521">
        <v>1261.329956</v>
      </c>
    </row>
    <row r="3522" spans="1:5" x14ac:dyDescent="0.2">
      <c r="A3522" s="11">
        <v>43321</v>
      </c>
      <c r="B3522">
        <v>1249.099976</v>
      </c>
      <c r="D3522" s="11">
        <v>43321</v>
      </c>
      <c r="E3522">
        <v>1264.459961</v>
      </c>
    </row>
    <row r="3523" spans="1:5" x14ac:dyDescent="0.2">
      <c r="A3523" s="11">
        <v>43322</v>
      </c>
      <c r="B3523">
        <v>1237.6099850000001</v>
      </c>
      <c r="D3523" s="11">
        <v>43322</v>
      </c>
      <c r="E3523">
        <v>1252.51001</v>
      </c>
    </row>
    <row r="3524" spans="1:5" x14ac:dyDescent="0.2">
      <c r="A3524" s="11">
        <v>43325</v>
      </c>
      <c r="B3524">
        <v>1235.01001</v>
      </c>
      <c r="D3524" s="11">
        <v>43325</v>
      </c>
      <c r="E3524">
        <v>1248.6400149999999</v>
      </c>
    </row>
    <row r="3525" spans="1:5" x14ac:dyDescent="0.2">
      <c r="A3525" s="11">
        <v>43326</v>
      </c>
      <c r="B3525">
        <v>1242.099976</v>
      </c>
      <c r="D3525" s="11">
        <v>43326</v>
      </c>
      <c r="E3525">
        <v>1258.1400149999999</v>
      </c>
    </row>
    <row r="3526" spans="1:5" x14ac:dyDescent="0.2">
      <c r="A3526" s="11">
        <v>43327</v>
      </c>
      <c r="B3526">
        <v>1214.380005</v>
      </c>
      <c r="D3526" s="11">
        <v>43327</v>
      </c>
      <c r="E3526">
        <v>1232.219971</v>
      </c>
    </row>
    <row r="3527" spans="1:5" x14ac:dyDescent="0.2">
      <c r="A3527" s="11">
        <v>43328</v>
      </c>
      <c r="B3527">
        <v>1206.48999</v>
      </c>
      <c r="D3527" s="11">
        <v>43328</v>
      </c>
      <c r="E3527">
        <v>1224.0600589999999</v>
      </c>
    </row>
    <row r="3528" spans="1:5" x14ac:dyDescent="0.2">
      <c r="A3528" s="11">
        <v>43329</v>
      </c>
      <c r="B3528">
        <v>1200.959961</v>
      </c>
      <c r="D3528" s="11">
        <v>43329</v>
      </c>
      <c r="E3528">
        <v>1215.849976</v>
      </c>
    </row>
    <row r="3529" spans="1:5" x14ac:dyDescent="0.2">
      <c r="A3529" s="11">
        <v>43332</v>
      </c>
      <c r="B3529">
        <v>1207.7700199999999</v>
      </c>
      <c r="D3529" s="11">
        <v>43332</v>
      </c>
      <c r="E3529">
        <v>1221.9499510000001</v>
      </c>
    </row>
    <row r="3530" spans="1:5" x14ac:dyDescent="0.2">
      <c r="A3530" s="11">
        <v>43333</v>
      </c>
      <c r="B3530">
        <v>1201.619995</v>
      </c>
      <c r="D3530" s="11">
        <v>43333</v>
      </c>
      <c r="E3530">
        <v>1217.410034</v>
      </c>
    </row>
    <row r="3531" spans="1:5" x14ac:dyDescent="0.2">
      <c r="A3531" s="11">
        <v>43334</v>
      </c>
      <c r="B3531">
        <v>1207.329956</v>
      </c>
      <c r="D3531" s="11">
        <v>43334</v>
      </c>
      <c r="E3531">
        <v>1221.75</v>
      </c>
    </row>
    <row r="3532" spans="1:5" x14ac:dyDescent="0.2">
      <c r="A3532" s="11">
        <v>43335</v>
      </c>
      <c r="B3532">
        <v>1205.380005</v>
      </c>
      <c r="D3532" s="11">
        <v>43335</v>
      </c>
      <c r="E3532">
        <v>1221.160034</v>
      </c>
    </row>
    <row r="3533" spans="1:5" x14ac:dyDescent="0.2">
      <c r="A3533" s="11">
        <v>43336</v>
      </c>
      <c r="B3533">
        <v>1220.650024</v>
      </c>
      <c r="D3533" s="11">
        <v>43336</v>
      </c>
      <c r="E3533">
        <v>1236.75</v>
      </c>
    </row>
    <row r="3534" spans="1:5" x14ac:dyDescent="0.2">
      <c r="A3534" s="11">
        <v>43339</v>
      </c>
      <c r="B3534">
        <v>1241.8199460000001</v>
      </c>
      <c r="D3534" s="11">
        <v>43339</v>
      </c>
      <c r="E3534">
        <v>1256.2700199999999</v>
      </c>
    </row>
    <row r="3535" spans="1:5" x14ac:dyDescent="0.2">
      <c r="A3535" s="11">
        <v>43340</v>
      </c>
      <c r="B3535">
        <v>1231.150024</v>
      </c>
      <c r="D3535" s="11">
        <v>43340</v>
      </c>
      <c r="E3535">
        <v>1245.8599850000001</v>
      </c>
    </row>
    <row r="3536" spans="1:5" x14ac:dyDescent="0.2">
      <c r="A3536" s="11">
        <v>43341</v>
      </c>
      <c r="B3536">
        <v>1249.3000489999999</v>
      </c>
      <c r="D3536" s="11">
        <v>43341</v>
      </c>
      <c r="E3536">
        <v>1264.650024</v>
      </c>
    </row>
    <row r="3537" spans="1:5" x14ac:dyDescent="0.2">
      <c r="A3537" s="11">
        <v>43342</v>
      </c>
      <c r="B3537">
        <v>1239.119995</v>
      </c>
      <c r="D3537" s="11">
        <v>43342</v>
      </c>
      <c r="E3537">
        <v>1254.4399410000001</v>
      </c>
    </row>
    <row r="3538" spans="1:5" x14ac:dyDescent="0.2">
      <c r="A3538" s="11">
        <v>43343</v>
      </c>
      <c r="B3538">
        <v>1218.1899410000001</v>
      </c>
      <c r="D3538" s="11">
        <v>43343</v>
      </c>
      <c r="E3538">
        <v>1231.8000489999999</v>
      </c>
    </row>
    <row r="3539" spans="1:5" x14ac:dyDescent="0.2">
      <c r="A3539" s="11">
        <v>43347</v>
      </c>
      <c r="B3539">
        <v>1197</v>
      </c>
      <c r="D3539" s="11">
        <v>43347</v>
      </c>
      <c r="E3539">
        <v>1211.3100589999999</v>
      </c>
    </row>
    <row r="3540" spans="1:5" x14ac:dyDescent="0.2">
      <c r="A3540" s="11">
        <v>43348</v>
      </c>
      <c r="B3540">
        <v>1186.4799800000001</v>
      </c>
      <c r="D3540" s="11">
        <v>43348</v>
      </c>
      <c r="E3540">
        <v>1199.099976</v>
      </c>
    </row>
    <row r="3541" spans="1:5" x14ac:dyDescent="0.2">
      <c r="A3541" s="11">
        <v>43349</v>
      </c>
      <c r="B3541">
        <v>1171.4399410000001</v>
      </c>
      <c r="D3541" s="11">
        <v>43349</v>
      </c>
      <c r="E3541">
        <v>1183.98999</v>
      </c>
    </row>
    <row r="3542" spans="1:5" x14ac:dyDescent="0.2">
      <c r="A3542" s="11">
        <v>43350</v>
      </c>
      <c r="B3542">
        <v>1164.829956</v>
      </c>
      <c r="D3542" s="11">
        <v>43350</v>
      </c>
      <c r="E3542">
        <v>1177.589966</v>
      </c>
    </row>
    <row r="3543" spans="1:5" x14ac:dyDescent="0.2">
      <c r="A3543" s="11">
        <v>43353</v>
      </c>
      <c r="B3543">
        <v>1164.6400149999999</v>
      </c>
      <c r="D3543" s="11">
        <v>43353</v>
      </c>
      <c r="E3543">
        <v>1175.0600589999999</v>
      </c>
    </row>
    <row r="3544" spans="1:5" x14ac:dyDescent="0.2">
      <c r="A3544" s="11">
        <v>43354</v>
      </c>
      <c r="B3544">
        <v>1177.3599850000001</v>
      </c>
      <c r="D3544" s="11">
        <v>43354</v>
      </c>
      <c r="E3544">
        <v>1189.98999</v>
      </c>
    </row>
    <row r="3545" spans="1:5" x14ac:dyDescent="0.2">
      <c r="A3545" s="11">
        <v>43355</v>
      </c>
      <c r="B3545">
        <v>1162.8199460000001</v>
      </c>
      <c r="D3545" s="11">
        <v>43355</v>
      </c>
      <c r="E3545">
        <v>1171.599976</v>
      </c>
    </row>
    <row r="3546" spans="1:5" x14ac:dyDescent="0.2">
      <c r="A3546" s="11">
        <v>43356</v>
      </c>
      <c r="B3546">
        <v>1175.329956</v>
      </c>
      <c r="D3546" s="11">
        <v>43356</v>
      </c>
      <c r="E3546">
        <v>1182.1400149999999</v>
      </c>
    </row>
    <row r="3547" spans="1:5" x14ac:dyDescent="0.2">
      <c r="A3547" s="11">
        <v>43357</v>
      </c>
      <c r="B3547">
        <v>1172.530029</v>
      </c>
      <c r="D3547" s="11">
        <v>43357</v>
      </c>
      <c r="E3547">
        <v>1177.9799800000001</v>
      </c>
    </row>
    <row r="3548" spans="1:5" x14ac:dyDescent="0.2">
      <c r="A3548" s="11">
        <v>43360</v>
      </c>
      <c r="B3548">
        <v>1156.0500489999999</v>
      </c>
      <c r="D3548" s="11">
        <v>43360</v>
      </c>
      <c r="E3548">
        <v>1159.829956</v>
      </c>
    </row>
    <row r="3549" spans="1:5" x14ac:dyDescent="0.2">
      <c r="A3549" s="11">
        <v>43361</v>
      </c>
      <c r="B3549">
        <v>1161.219971</v>
      </c>
      <c r="D3549" s="11">
        <v>43361</v>
      </c>
      <c r="E3549">
        <v>1167.1099850000001</v>
      </c>
    </row>
    <row r="3550" spans="1:5" x14ac:dyDescent="0.2">
      <c r="A3550" s="11">
        <v>43362</v>
      </c>
      <c r="B3550">
        <v>1171.089966</v>
      </c>
      <c r="D3550" s="11">
        <v>43362</v>
      </c>
      <c r="E3550">
        <v>1174.2700199999999</v>
      </c>
    </row>
    <row r="3551" spans="1:5" x14ac:dyDescent="0.2">
      <c r="A3551" s="11">
        <v>43363</v>
      </c>
      <c r="B3551">
        <v>1186.869995</v>
      </c>
      <c r="D3551" s="11">
        <v>43363</v>
      </c>
      <c r="E3551">
        <v>1191.5699460000001</v>
      </c>
    </row>
    <row r="3552" spans="1:5" x14ac:dyDescent="0.2">
      <c r="A3552" s="11">
        <v>43364</v>
      </c>
      <c r="B3552">
        <v>1166.089966</v>
      </c>
      <c r="D3552" s="11">
        <v>43364</v>
      </c>
      <c r="E3552">
        <v>1172.119995</v>
      </c>
    </row>
    <row r="3553" spans="1:5" x14ac:dyDescent="0.2">
      <c r="A3553" s="11">
        <v>43367</v>
      </c>
      <c r="B3553">
        <v>1173.369995</v>
      </c>
      <c r="D3553" s="11">
        <v>43367</v>
      </c>
      <c r="E3553">
        <v>1179.5600589999999</v>
      </c>
    </row>
    <row r="3554" spans="1:5" x14ac:dyDescent="0.2">
      <c r="A3554" s="11">
        <v>43368</v>
      </c>
      <c r="B3554">
        <v>1184.650024</v>
      </c>
      <c r="D3554" s="11">
        <v>43368</v>
      </c>
      <c r="E3554">
        <v>1193.8900149999999</v>
      </c>
    </row>
    <row r="3555" spans="1:5" x14ac:dyDescent="0.2">
      <c r="A3555" s="11">
        <v>43369</v>
      </c>
      <c r="B3555">
        <v>1180.48999</v>
      </c>
      <c r="D3555" s="11">
        <v>43369</v>
      </c>
      <c r="E3555">
        <v>1194.0600589999999</v>
      </c>
    </row>
    <row r="3556" spans="1:5" x14ac:dyDescent="0.2">
      <c r="A3556" s="11">
        <v>43370</v>
      </c>
      <c r="B3556">
        <v>1194.6400149999999</v>
      </c>
      <c r="D3556" s="11">
        <v>43370</v>
      </c>
      <c r="E3556">
        <v>1207.3599850000001</v>
      </c>
    </row>
    <row r="3557" spans="1:5" x14ac:dyDescent="0.2">
      <c r="A3557" s="11">
        <v>43371</v>
      </c>
      <c r="B3557">
        <v>1193.469971</v>
      </c>
      <c r="D3557" s="11">
        <v>43371</v>
      </c>
      <c r="E3557">
        <v>1207.079956</v>
      </c>
    </row>
    <row r="3558" spans="1:5" x14ac:dyDescent="0.2">
      <c r="A3558" s="11">
        <v>43374</v>
      </c>
      <c r="B3558">
        <v>1195.3100589999999</v>
      </c>
      <c r="D3558" s="11">
        <v>43374</v>
      </c>
      <c r="E3558">
        <v>1208.530029</v>
      </c>
    </row>
    <row r="3559" spans="1:5" x14ac:dyDescent="0.2">
      <c r="A3559" s="11">
        <v>43375</v>
      </c>
      <c r="B3559">
        <v>1200.1099850000001</v>
      </c>
      <c r="D3559" s="11">
        <v>43375</v>
      </c>
      <c r="E3559">
        <v>1207.6400149999999</v>
      </c>
    </row>
    <row r="3560" spans="1:5" x14ac:dyDescent="0.2">
      <c r="A3560" s="11">
        <v>43376</v>
      </c>
      <c r="B3560">
        <v>1202.9499510000001</v>
      </c>
      <c r="D3560" s="11">
        <v>43376</v>
      </c>
      <c r="E3560">
        <v>1211.530029</v>
      </c>
    </row>
    <row r="3561" spans="1:5" x14ac:dyDescent="0.2">
      <c r="A3561" s="11">
        <v>43377</v>
      </c>
      <c r="B3561">
        <v>1168.1899410000001</v>
      </c>
      <c r="D3561" s="11">
        <v>43377</v>
      </c>
      <c r="E3561">
        <v>1177.0699460000001</v>
      </c>
    </row>
    <row r="3562" spans="1:5" x14ac:dyDescent="0.2">
      <c r="A3562" s="11">
        <v>43378</v>
      </c>
      <c r="B3562">
        <v>1157.349976</v>
      </c>
      <c r="D3562" s="11">
        <v>43378</v>
      </c>
      <c r="E3562">
        <v>1167.829956</v>
      </c>
    </row>
    <row r="3563" spans="1:5" x14ac:dyDescent="0.2">
      <c r="A3563" s="11">
        <v>43381</v>
      </c>
      <c r="B3563">
        <v>1148.969971</v>
      </c>
      <c r="D3563" s="11">
        <v>43381</v>
      </c>
      <c r="E3563">
        <v>1155.920044</v>
      </c>
    </row>
    <row r="3564" spans="1:5" x14ac:dyDescent="0.2">
      <c r="A3564" s="11">
        <v>43382</v>
      </c>
      <c r="B3564">
        <v>1138.8199460000001</v>
      </c>
      <c r="D3564" s="11">
        <v>43382</v>
      </c>
      <c r="E3564">
        <v>1145.170044</v>
      </c>
    </row>
    <row r="3565" spans="1:5" x14ac:dyDescent="0.2">
      <c r="A3565" s="11">
        <v>43383</v>
      </c>
      <c r="B3565">
        <v>1081.219971</v>
      </c>
      <c r="D3565" s="11">
        <v>43383</v>
      </c>
      <c r="E3565">
        <v>1092.160034</v>
      </c>
    </row>
    <row r="3566" spans="1:5" x14ac:dyDescent="0.2">
      <c r="A3566" s="11">
        <v>43384</v>
      </c>
      <c r="B3566">
        <v>1079.3199460000001</v>
      </c>
      <c r="D3566" s="11">
        <v>43384</v>
      </c>
      <c r="E3566">
        <v>1090.73999</v>
      </c>
    </row>
    <row r="3567" spans="1:5" x14ac:dyDescent="0.2">
      <c r="A3567" s="11">
        <v>43385</v>
      </c>
      <c r="B3567">
        <v>1110.079956</v>
      </c>
      <c r="D3567" s="11">
        <v>43385</v>
      </c>
      <c r="E3567">
        <v>1120.540039</v>
      </c>
    </row>
    <row r="3568" spans="1:5" x14ac:dyDescent="0.2">
      <c r="A3568" s="11">
        <v>43388</v>
      </c>
      <c r="B3568">
        <v>1092.25</v>
      </c>
      <c r="D3568" s="11">
        <v>43388</v>
      </c>
      <c r="E3568">
        <v>1102.4399410000001</v>
      </c>
    </row>
    <row r="3569" spans="1:5" x14ac:dyDescent="0.2">
      <c r="A3569" s="11">
        <v>43389</v>
      </c>
      <c r="B3569">
        <v>1121.280029</v>
      </c>
      <c r="D3569" s="11">
        <v>43389</v>
      </c>
      <c r="E3569">
        <v>1133.079956</v>
      </c>
    </row>
    <row r="3570" spans="1:5" x14ac:dyDescent="0.2">
      <c r="A3570" s="11">
        <v>43390</v>
      </c>
      <c r="B3570">
        <v>1115.6899410000001</v>
      </c>
      <c r="D3570" s="11">
        <v>43390</v>
      </c>
      <c r="E3570">
        <v>1127.589966</v>
      </c>
    </row>
    <row r="3571" spans="1:5" x14ac:dyDescent="0.2">
      <c r="A3571" s="11">
        <v>43391</v>
      </c>
      <c r="B3571">
        <v>1087.969971</v>
      </c>
      <c r="D3571" s="11">
        <v>43391</v>
      </c>
      <c r="E3571">
        <v>1097.910034</v>
      </c>
    </row>
    <row r="3572" spans="1:5" x14ac:dyDescent="0.2">
      <c r="A3572" s="11">
        <v>43392</v>
      </c>
      <c r="B3572">
        <v>1096.459961</v>
      </c>
      <c r="D3572" s="11">
        <v>43392</v>
      </c>
      <c r="E3572">
        <v>1105.1800539999999</v>
      </c>
    </row>
    <row r="3573" spans="1:5" x14ac:dyDescent="0.2">
      <c r="A3573" s="11">
        <v>43395</v>
      </c>
      <c r="B3573">
        <v>1101.160034</v>
      </c>
      <c r="D3573" s="11">
        <v>43395</v>
      </c>
      <c r="E3573">
        <v>1111.369995</v>
      </c>
    </row>
    <row r="3574" spans="1:5" x14ac:dyDescent="0.2">
      <c r="A3574" s="11">
        <v>43396</v>
      </c>
      <c r="B3574">
        <v>1103.6899410000001</v>
      </c>
      <c r="D3574" s="11">
        <v>43396</v>
      </c>
      <c r="E3574">
        <v>1114.910034</v>
      </c>
    </row>
    <row r="3575" spans="1:5" x14ac:dyDescent="0.2">
      <c r="A3575" s="11">
        <v>43397</v>
      </c>
      <c r="B3575">
        <v>1050.709961</v>
      </c>
      <c r="D3575" s="11">
        <v>43397</v>
      </c>
      <c r="E3575">
        <v>1057.119995</v>
      </c>
    </row>
    <row r="3576" spans="1:5" x14ac:dyDescent="0.2">
      <c r="A3576" s="11">
        <v>43398</v>
      </c>
      <c r="B3576">
        <v>1095.5699460000001</v>
      </c>
      <c r="D3576" s="11">
        <v>43398</v>
      </c>
      <c r="E3576">
        <v>1103.589966</v>
      </c>
    </row>
    <row r="3577" spans="1:5" x14ac:dyDescent="0.2">
      <c r="A3577" s="11">
        <v>43399</v>
      </c>
      <c r="B3577">
        <v>1071.469971</v>
      </c>
      <c r="D3577" s="11">
        <v>43399</v>
      </c>
      <c r="E3577">
        <v>1083.75</v>
      </c>
    </row>
    <row r="3578" spans="1:5" x14ac:dyDescent="0.2">
      <c r="A3578" s="11">
        <v>43402</v>
      </c>
      <c r="B3578">
        <v>1020.080017</v>
      </c>
      <c r="D3578" s="11">
        <v>43402</v>
      </c>
      <c r="E3578">
        <v>1034.7299800000001</v>
      </c>
    </row>
    <row r="3579" spans="1:5" x14ac:dyDescent="0.2">
      <c r="A3579" s="11">
        <v>43403</v>
      </c>
      <c r="B3579">
        <v>1036.209961</v>
      </c>
      <c r="D3579" s="11">
        <v>43403</v>
      </c>
      <c r="E3579">
        <v>1049.51001</v>
      </c>
    </row>
    <row r="3580" spans="1:5" x14ac:dyDescent="0.2">
      <c r="A3580" s="11">
        <v>43404</v>
      </c>
      <c r="B3580">
        <v>1076.7700199999999</v>
      </c>
      <c r="D3580" s="11">
        <v>43404</v>
      </c>
      <c r="E3580">
        <v>1090.579956</v>
      </c>
    </row>
    <row r="3581" spans="1:5" x14ac:dyDescent="0.2">
      <c r="A3581" s="11">
        <v>43405</v>
      </c>
      <c r="B3581">
        <v>1070</v>
      </c>
      <c r="D3581" s="11">
        <v>43405</v>
      </c>
      <c r="E3581">
        <v>1085.9799800000001</v>
      </c>
    </row>
    <row r="3582" spans="1:5" x14ac:dyDescent="0.2">
      <c r="A3582" s="11">
        <v>43406</v>
      </c>
      <c r="B3582">
        <v>1057.790039</v>
      </c>
      <c r="D3582" s="11">
        <v>43406</v>
      </c>
      <c r="E3582">
        <v>1071.48999</v>
      </c>
    </row>
    <row r="3583" spans="1:5" x14ac:dyDescent="0.2">
      <c r="A3583" s="11">
        <v>43409</v>
      </c>
      <c r="B3583">
        <v>1040.089966</v>
      </c>
      <c r="D3583" s="11">
        <v>43409</v>
      </c>
      <c r="E3583">
        <v>1055.7299800000001</v>
      </c>
    </row>
    <row r="3584" spans="1:5" x14ac:dyDescent="0.2">
      <c r="A3584" s="11">
        <v>43410</v>
      </c>
      <c r="B3584">
        <v>1055.8100589999999</v>
      </c>
      <c r="D3584" s="11">
        <v>43410</v>
      </c>
      <c r="E3584">
        <v>1069.5699460000001</v>
      </c>
    </row>
    <row r="3585" spans="1:5" x14ac:dyDescent="0.2">
      <c r="A3585" s="11">
        <v>43411</v>
      </c>
      <c r="B3585">
        <v>1093.3900149999999</v>
      </c>
      <c r="D3585" s="11">
        <v>43411</v>
      </c>
      <c r="E3585">
        <v>1108.23999</v>
      </c>
    </row>
    <row r="3586" spans="1:5" x14ac:dyDescent="0.2">
      <c r="A3586" s="11">
        <v>43412</v>
      </c>
      <c r="B3586">
        <v>1082.400024</v>
      </c>
      <c r="D3586" s="11">
        <v>43412</v>
      </c>
      <c r="E3586">
        <v>1094.630005</v>
      </c>
    </row>
    <row r="3587" spans="1:5" x14ac:dyDescent="0.2">
      <c r="A3587" s="11">
        <v>43413</v>
      </c>
      <c r="B3587">
        <v>1066.150024</v>
      </c>
      <c r="D3587" s="11">
        <v>43413</v>
      </c>
      <c r="E3587">
        <v>1077.0200199999999</v>
      </c>
    </row>
    <row r="3588" spans="1:5" x14ac:dyDescent="0.2">
      <c r="A3588" s="11">
        <v>43416</v>
      </c>
      <c r="B3588">
        <v>1038.630005</v>
      </c>
      <c r="D3588" s="11">
        <v>43416</v>
      </c>
      <c r="E3588">
        <v>1049.3599850000001</v>
      </c>
    </row>
    <row r="3589" spans="1:5" x14ac:dyDescent="0.2">
      <c r="A3589" s="11">
        <v>43417</v>
      </c>
      <c r="B3589">
        <v>1036.0500489999999</v>
      </c>
      <c r="D3589" s="11">
        <v>43417</v>
      </c>
      <c r="E3589">
        <v>1047.969971</v>
      </c>
    </row>
    <row r="3590" spans="1:5" x14ac:dyDescent="0.2">
      <c r="A3590" s="11">
        <v>43418</v>
      </c>
      <c r="B3590">
        <v>1043.660034</v>
      </c>
      <c r="D3590" s="11">
        <v>43418</v>
      </c>
      <c r="E3590">
        <v>1054.579956</v>
      </c>
    </row>
    <row r="3591" spans="1:5" x14ac:dyDescent="0.2">
      <c r="A3591" s="11">
        <v>43419</v>
      </c>
      <c r="B3591">
        <v>1064.709961</v>
      </c>
      <c r="D3591" s="11">
        <v>43419</v>
      </c>
      <c r="E3591">
        <v>1071.0500489999999</v>
      </c>
    </row>
    <row r="3592" spans="1:5" x14ac:dyDescent="0.2">
      <c r="A3592" s="11">
        <v>43420</v>
      </c>
      <c r="B3592">
        <v>1061.48999</v>
      </c>
      <c r="D3592" s="11">
        <v>43420</v>
      </c>
      <c r="E3592">
        <v>1068.2700199999999</v>
      </c>
    </row>
    <row r="3593" spans="1:5" x14ac:dyDescent="0.2">
      <c r="A3593" s="11">
        <v>43423</v>
      </c>
      <c r="B3593">
        <v>1020</v>
      </c>
      <c r="D3593" s="11">
        <v>43423</v>
      </c>
      <c r="E3593">
        <v>1027.420044</v>
      </c>
    </row>
    <row r="3594" spans="1:5" x14ac:dyDescent="0.2">
      <c r="A3594" s="11">
        <v>43424</v>
      </c>
      <c r="B3594">
        <v>1025.76001</v>
      </c>
      <c r="D3594" s="11">
        <v>43424</v>
      </c>
      <c r="E3594">
        <v>1030.4499510000001</v>
      </c>
    </row>
    <row r="3595" spans="1:5" x14ac:dyDescent="0.2">
      <c r="A3595" s="11">
        <v>43425</v>
      </c>
      <c r="B3595">
        <v>1037.6099850000001</v>
      </c>
      <c r="D3595" s="11">
        <v>43425</v>
      </c>
      <c r="E3595">
        <v>1043.4300539999999</v>
      </c>
    </row>
    <row r="3596" spans="1:5" x14ac:dyDescent="0.2">
      <c r="A3596" s="11">
        <v>43427</v>
      </c>
      <c r="B3596">
        <v>1023.880005</v>
      </c>
      <c r="D3596" s="11">
        <v>43427</v>
      </c>
      <c r="E3596">
        <v>1030.099976</v>
      </c>
    </row>
    <row r="3597" spans="1:5" x14ac:dyDescent="0.2">
      <c r="A3597" s="11">
        <v>43430</v>
      </c>
      <c r="B3597">
        <v>1048.619995</v>
      </c>
      <c r="D3597" s="11">
        <v>43430</v>
      </c>
      <c r="E3597">
        <v>1055.9399410000001</v>
      </c>
    </row>
    <row r="3598" spans="1:5" x14ac:dyDescent="0.2">
      <c r="A3598" s="11">
        <v>43431</v>
      </c>
      <c r="B3598">
        <v>1044.410034</v>
      </c>
      <c r="D3598" s="11">
        <v>43431</v>
      </c>
      <c r="E3598">
        <v>1052.280029</v>
      </c>
    </row>
    <row r="3599" spans="1:5" x14ac:dyDescent="0.2">
      <c r="A3599" s="11">
        <v>43432</v>
      </c>
      <c r="B3599">
        <v>1086.2299800000001</v>
      </c>
      <c r="D3599" s="11">
        <v>43432</v>
      </c>
      <c r="E3599">
        <v>1091.790039</v>
      </c>
    </row>
    <row r="3600" spans="1:5" x14ac:dyDescent="0.2">
      <c r="A3600" s="11">
        <v>43433</v>
      </c>
      <c r="B3600">
        <v>1088.3000489999999</v>
      </c>
      <c r="D3600" s="11">
        <v>43433</v>
      </c>
      <c r="E3600">
        <v>1094.579956</v>
      </c>
    </row>
    <row r="3601" spans="1:5" x14ac:dyDescent="0.2">
      <c r="A3601" s="11">
        <v>43434</v>
      </c>
      <c r="B3601">
        <v>1094.4300539999999</v>
      </c>
      <c r="D3601" s="11">
        <v>43434</v>
      </c>
      <c r="E3601">
        <v>1109.650024</v>
      </c>
    </row>
    <row r="3602" spans="1:5" x14ac:dyDescent="0.2">
      <c r="A3602" s="11">
        <v>43437</v>
      </c>
      <c r="B3602">
        <v>1106.4300539999999</v>
      </c>
      <c r="D3602" s="11">
        <v>43437</v>
      </c>
      <c r="E3602">
        <v>1116.3599850000001</v>
      </c>
    </row>
    <row r="3603" spans="1:5" x14ac:dyDescent="0.2">
      <c r="A3603" s="11">
        <v>43438</v>
      </c>
      <c r="B3603">
        <v>1050.8199460000001</v>
      </c>
      <c r="D3603" s="11">
        <v>43438</v>
      </c>
      <c r="E3603">
        <v>1062.469971</v>
      </c>
    </row>
    <row r="3604" spans="1:5" x14ac:dyDescent="0.2">
      <c r="A3604" s="11">
        <v>43440</v>
      </c>
      <c r="B3604">
        <v>1068.7299800000001</v>
      </c>
      <c r="D3604" s="11">
        <v>43440</v>
      </c>
      <c r="E3604">
        <v>1078.079956</v>
      </c>
    </row>
    <row r="3605" spans="1:5" x14ac:dyDescent="0.2">
      <c r="A3605" s="11">
        <v>43441</v>
      </c>
      <c r="B3605">
        <v>1036.579956</v>
      </c>
      <c r="D3605" s="11">
        <v>43441</v>
      </c>
      <c r="E3605">
        <v>1046.579956</v>
      </c>
    </row>
    <row r="3606" spans="1:5" x14ac:dyDescent="0.2">
      <c r="A3606" s="11">
        <v>43444</v>
      </c>
      <c r="B3606">
        <v>1039.5500489999999</v>
      </c>
      <c r="D3606" s="11">
        <v>43444</v>
      </c>
      <c r="E3606">
        <v>1053.1800539999999</v>
      </c>
    </row>
    <row r="3607" spans="1:5" x14ac:dyDescent="0.2">
      <c r="A3607" s="11">
        <v>43445</v>
      </c>
      <c r="B3607">
        <v>1051.75</v>
      </c>
      <c r="D3607" s="11">
        <v>43445</v>
      </c>
      <c r="E3607">
        <v>1061.650024</v>
      </c>
    </row>
    <row r="3608" spans="1:5" x14ac:dyDescent="0.2">
      <c r="A3608" s="11">
        <v>43446</v>
      </c>
      <c r="B3608">
        <v>1063.6800539999999</v>
      </c>
      <c r="D3608" s="11">
        <v>43446</v>
      </c>
      <c r="E3608">
        <v>1073.7299800000001</v>
      </c>
    </row>
    <row r="3609" spans="1:5" x14ac:dyDescent="0.2">
      <c r="A3609" s="11">
        <v>43447</v>
      </c>
      <c r="B3609">
        <v>1061.900024</v>
      </c>
      <c r="D3609" s="11">
        <v>43447</v>
      </c>
      <c r="E3609">
        <v>1073.540039</v>
      </c>
    </row>
    <row r="3610" spans="1:5" x14ac:dyDescent="0.2">
      <c r="A3610" s="11">
        <v>43448</v>
      </c>
      <c r="B3610">
        <v>1042.099976</v>
      </c>
      <c r="D3610" s="11">
        <v>43448</v>
      </c>
      <c r="E3610">
        <v>1051.709961</v>
      </c>
    </row>
    <row r="3611" spans="1:5" x14ac:dyDescent="0.2">
      <c r="A3611" s="11">
        <v>43451</v>
      </c>
      <c r="B3611">
        <v>1016.530029</v>
      </c>
      <c r="D3611" s="11">
        <v>43451</v>
      </c>
      <c r="E3611">
        <v>1025.650024</v>
      </c>
    </row>
    <row r="3612" spans="1:5" x14ac:dyDescent="0.2">
      <c r="A3612" s="11">
        <v>43452</v>
      </c>
      <c r="B3612">
        <v>1028.709961</v>
      </c>
      <c r="D3612" s="11">
        <v>43452</v>
      </c>
      <c r="E3612">
        <v>1043.410034</v>
      </c>
    </row>
    <row r="3613" spans="1:5" x14ac:dyDescent="0.2">
      <c r="A3613" s="11">
        <v>43453</v>
      </c>
      <c r="B3613">
        <v>1023.01001</v>
      </c>
      <c r="D3613" s="11">
        <v>43453</v>
      </c>
      <c r="E3613">
        <v>1035.459961</v>
      </c>
    </row>
    <row r="3614" spans="1:5" x14ac:dyDescent="0.2">
      <c r="A3614" s="11">
        <v>43454</v>
      </c>
      <c r="B3614">
        <v>1009.409973</v>
      </c>
      <c r="D3614" s="11">
        <v>43454</v>
      </c>
      <c r="E3614">
        <v>1023.580017</v>
      </c>
    </row>
    <row r="3615" spans="1:5" x14ac:dyDescent="0.2">
      <c r="A3615" s="11">
        <v>43455</v>
      </c>
      <c r="B3615">
        <v>979.53997800000002</v>
      </c>
      <c r="D3615" s="11">
        <v>43455</v>
      </c>
      <c r="E3615">
        <v>991.25</v>
      </c>
    </row>
    <row r="3616" spans="1:5" x14ac:dyDescent="0.2">
      <c r="A3616" s="11">
        <v>43458</v>
      </c>
      <c r="B3616">
        <v>976.21997099999999</v>
      </c>
      <c r="D3616" s="11">
        <v>43458</v>
      </c>
      <c r="E3616">
        <v>984.669983</v>
      </c>
    </row>
    <row r="3617" spans="1:6" x14ac:dyDescent="0.2">
      <c r="A3617" s="11">
        <v>43460</v>
      </c>
      <c r="B3617">
        <v>1039.459961</v>
      </c>
      <c r="D3617" s="11">
        <v>43460</v>
      </c>
      <c r="E3617">
        <v>1047.849976</v>
      </c>
    </row>
    <row r="3618" spans="1:6" x14ac:dyDescent="0.2">
      <c r="A3618" s="11">
        <v>43461</v>
      </c>
      <c r="B3618">
        <v>1043.880005</v>
      </c>
      <c r="D3618" s="11">
        <v>43461</v>
      </c>
      <c r="E3618">
        <v>1052.900024</v>
      </c>
    </row>
    <row r="3619" spans="1:6" x14ac:dyDescent="0.2">
      <c r="A3619" s="11">
        <v>43462</v>
      </c>
      <c r="B3619">
        <v>1037.079956</v>
      </c>
      <c r="D3619" s="11">
        <v>43462</v>
      </c>
      <c r="E3619">
        <v>1046.6800539999999</v>
      </c>
    </row>
    <row r="3620" spans="1:6" x14ac:dyDescent="0.2">
      <c r="A3620" s="23">
        <v>43465</v>
      </c>
      <c r="B3620" s="17">
        <v>1035.6099850000001</v>
      </c>
      <c r="C3620" s="17"/>
      <c r="D3620" s="23">
        <v>43465</v>
      </c>
      <c r="E3620" s="17">
        <v>1044.959961</v>
      </c>
      <c r="F3620" t="s">
        <v>84</v>
      </c>
    </row>
    <row r="3621" spans="1:6" x14ac:dyDescent="0.2">
      <c r="A3621" s="11">
        <v>43467</v>
      </c>
      <c r="B3621">
        <v>1045.849976</v>
      </c>
      <c r="D3621" s="11">
        <v>43467</v>
      </c>
      <c r="E3621">
        <v>1054.6800539999999</v>
      </c>
    </row>
    <row r="3622" spans="1:6" x14ac:dyDescent="0.2">
      <c r="A3622" s="11">
        <v>43468</v>
      </c>
      <c r="B3622">
        <v>1016.059998</v>
      </c>
      <c r="D3622" s="11">
        <v>43468</v>
      </c>
      <c r="E3622">
        <v>1025.469971</v>
      </c>
    </row>
    <row r="3623" spans="1:6" x14ac:dyDescent="0.2">
      <c r="A3623" s="11">
        <v>43469</v>
      </c>
      <c r="B3623">
        <v>1070.709961</v>
      </c>
      <c r="D3623" s="11">
        <v>43469</v>
      </c>
      <c r="E3623">
        <v>1078.0699460000001</v>
      </c>
    </row>
    <row r="3624" spans="1:6" x14ac:dyDescent="0.2">
      <c r="A3624" s="11">
        <v>43472</v>
      </c>
      <c r="B3624">
        <v>1068.3900149999999</v>
      </c>
      <c r="D3624" s="11">
        <v>43472</v>
      </c>
      <c r="E3624">
        <v>1075.920044</v>
      </c>
    </row>
    <row r="3625" spans="1:6" x14ac:dyDescent="0.2">
      <c r="A3625" s="11">
        <v>43473</v>
      </c>
      <c r="B3625">
        <v>1076.280029</v>
      </c>
      <c r="D3625" s="11">
        <v>43473</v>
      </c>
      <c r="E3625">
        <v>1085.369995</v>
      </c>
    </row>
    <row r="3626" spans="1:6" x14ac:dyDescent="0.2">
      <c r="A3626" s="11">
        <v>43474</v>
      </c>
      <c r="B3626">
        <v>1074.660034</v>
      </c>
      <c r="D3626" s="11">
        <v>43474</v>
      </c>
      <c r="E3626">
        <v>1081.650024</v>
      </c>
    </row>
    <row r="3627" spans="1:6" x14ac:dyDescent="0.2">
      <c r="A3627" s="11">
        <v>43475</v>
      </c>
      <c r="B3627">
        <v>1070.329956</v>
      </c>
      <c r="D3627" s="11">
        <v>43475</v>
      </c>
      <c r="E3627">
        <v>1078.829956</v>
      </c>
    </row>
    <row r="3628" spans="1:6" x14ac:dyDescent="0.2">
      <c r="A3628" s="11">
        <v>43476</v>
      </c>
      <c r="B3628">
        <v>1057.1899410000001</v>
      </c>
      <c r="D3628" s="11">
        <v>43476</v>
      </c>
      <c r="E3628">
        <v>1064.469971</v>
      </c>
    </row>
    <row r="3629" spans="1:6" x14ac:dyDescent="0.2">
      <c r="A3629" s="11">
        <v>43479</v>
      </c>
      <c r="B3629">
        <v>1044.6899410000001</v>
      </c>
      <c r="D3629" s="11">
        <v>43479</v>
      </c>
      <c r="E3629">
        <v>1051.51001</v>
      </c>
    </row>
    <row r="3630" spans="1:6" x14ac:dyDescent="0.2">
      <c r="A3630" s="11">
        <v>43480</v>
      </c>
      <c r="B3630">
        <v>1077.150024</v>
      </c>
      <c r="D3630" s="11">
        <v>43480</v>
      </c>
      <c r="E3630">
        <v>1086.51001</v>
      </c>
    </row>
    <row r="3631" spans="1:6" x14ac:dyDescent="0.2">
      <c r="A3631" s="11">
        <v>43481</v>
      </c>
      <c r="B3631">
        <v>1080.969971</v>
      </c>
      <c r="D3631" s="11">
        <v>43481</v>
      </c>
      <c r="E3631">
        <v>1089.51001</v>
      </c>
    </row>
    <row r="3632" spans="1:6" x14ac:dyDescent="0.2">
      <c r="A3632" s="11">
        <v>43482</v>
      </c>
      <c r="B3632">
        <v>1089.900024</v>
      </c>
      <c r="D3632" s="11">
        <v>43482</v>
      </c>
      <c r="E3632">
        <v>1099.119995</v>
      </c>
    </row>
    <row r="3633" spans="1:5" x14ac:dyDescent="0.2">
      <c r="A3633" s="11">
        <v>43483</v>
      </c>
      <c r="B3633">
        <v>1098.26001</v>
      </c>
      <c r="D3633" s="11">
        <v>43483</v>
      </c>
      <c r="E3633">
        <v>1107.3000489999999</v>
      </c>
    </row>
    <row r="3634" spans="1:5" x14ac:dyDescent="0.2">
      <c r="A3634" s="11">
        <v>43487</v>
      </c>
      <c r="B3634">
        <v>1070.5200199999999</v>
      </c>
      <c r="D3634" s="11">
        <v>43487</v>
      </c>
      <c r="E3634">
        <v>1078.630005</v>
      </c>
    </row>
    <row r="3635" spans="1:5" x14ac:dyDescent="0.2">
      <c r="A3635" s="11">
        <v>43488</v>
      </c>
      <c r="B3635">
        <v>1075.5699460000001</v>
      </c>
      <c r="D3635" s="11">
        <v>43488</v>
      </c>
      <c r="E3635">
        <v>1084.410034</v>
      </c>
    </row>
    <row r="3636" spans="1:5" x14ac:dyDescent="0.2">
      <c r="A3636" s="11">
        <v>43489</v>
      </c>
      <c r="B3636">
        <v>1073.900024</v>
      </c>
      <c r="D3636" s="11">
        <v>43489</v>
      </c>
      <c r="E3636">
        <v>1084</v>
      </c>
    </row>
    <row r="3637" spans="1:5" x14ac:dyDescent="0.2">
      <c r="A3637" s="11">
        <v>43490</v>
      </c>
      <c r="B3637">
        <v>1090.98999</v>
      </c>
      <c r="D3637" s="11">
        <v>43490</v>
      </c>
      <c r="E3637">
        <v>1101.51001</v>
      </c>
    </row>
    <row r="3638" spans="1:5" x14ac:dyDescent="0.2">
      <c r="A3638" s="11">
        <v>43493</v>
      </c>
      <c r="B3638">
        <v>1070.079956</v>
      </c>
      <c r="D3638" s="11">
        <v>43493</v>
      </c>
      <c r="E3638">
        <v>1079.8599850000001</v>
      </c>
    </row>
    <row r="3639" spans="1:5" x14ac:dyDescent="0.2">
      <c r="A3639" s="11">
        <v>43494</v>
      </c>
      <c r="B3639">
        <v>1060.619995</v>
      </c>
      <c r="D3639" s="11">
        <v>43494</v>
      </c>
      <c r="E3639">
        <v>1070.0600589999999</v>
      </c>
    </row>
    <row r="3640" spans="1:5" x14ac:dyDescent="0.2">
      <c r="A3640" s="11">
        <v>43495</v>
      </c>
      <c r="B3640">
        <v>1089.0600589999999</v>
      </c>
      <c r="D3640" s="11">
        <v>43495</v>
      </c>
      <c r="E3640">
        <v>1097.98999</v>
      </c>
    </row>
    <row r="3641" spans="1:5" x14ac:dyDescent="0.2">
      <c r="A3641" s="11">
        <v>43496</v>
      </c>
      <c r="B3641">
        <v>1116.369995</v>
      </c>
      <c r="D3641" s="11">
        <v>43496</v>
      </c>
      <c r="E3641">
        <v>1125.8900149999999</v>
      </c>
    </row>
    <row r="3642" spans="1:5" x14ac:dyDescent="0.2">
      <c r="A3642" s="11">
        <v>43497</v>
      </c>
      <c r="B3642">
        <v>1110.75</v>
      </c>
      <c r="D3642" s="11">
        <v>43497</v>
      </c>
      <c r="E3642">
        <v>1118.619995</v>
      </c>
    </row>
    <row r="3643" spans="1:5" x14ac:dyDescent="0.2">
      <c r="A3643" s="11">
        <v>43500</v>
      </c>
      <c r="B3643">
        <v>1132.8000489999999</v>
      </c>
      <c r="D3643" s="11">
        <v>43500</v>
      </c>
      <c r="E3643">
        <v>1141.420044</v>
      </c>
    </row>
    <row r="3644" spans="1:5" x14ac:dyDescent="0.2">
      <c r="A3644" s="11">
        <v>43501</v>
      </c>
      <c r="B3644">
        <v>1145.98999</v>
      </c>
      <c r="D3644" s="11">
        <v>43501</v>
      </c>
      <c r="E3644">
        <v>1151.869995</v>
      </c>
    </row>
    <row r="3645" spans="1:5" x14ac:dyDescent="0.2">
      <c r="A3645" s="11">
        <v>43502</v>
      </c>
      <c r="B3645">
        <v>1115.2299800000001</v>
      </c>
      <c r="D3645" s="11">
        <v>43502</v>
      </c>
      <c r="E3645">
        <v>1122.8900149999999</v>
      </c>
    </row>
    <row r="3646" spans="1:5" x14ac:dyDescent="0.2">
      <c r="A3646" s="11">
        <v>43503</v>
      </c>
      <c r="B3646">
        <v>1098.709961</v>
      </c>
      <c r="D3646" s="11">
        <v>43503</v>
      </c>
      <c r="E3646">
        <v>1105.910034</v>
      </c>
    </row>
    <row r="3647" spans="1:5" x14ac:dyDescent="0.2">
      <c r="A3647" s="11">
        <v>43504</v>
      </c>
      <c r="B3647">
        <v>1095.0600589999999</v>
      </c>
      <c r="D3647" s="11">
        <v>43504</v>
      </c>
      <c r="E3647">
        <v>1102.380005</v>
      </c>
    </row>
    <row r="3648" spans="1:5" x14ac:dyDescent="0.2">
      <c r="A3648" s="11">
        <v>43507</v>
      </c>
      <c r="B3648">
        <v>1095.01001</v>
      </c>
      <c r="D3648" s="11">
        <v>43507</v>
      </c>
      <c r="E3648">
        <v>1102.119995</v>
      </c>
    </row>
    <row r="3649" spans="1:5" x14ac:dyDescent="0.2">
      <c r="A3649" s="11">
        <v>43508</v>
      </c>
      <c r="B3649">
        <v>1121.369995</v>
      </c>
      <c r="D3649" s="11">
        <v>43508</v>
      </c>
      <c r="E3649">
        <v>1127.579956</v>
      </c>
    </row>
    <row r="3650" spans="1:5" x14ac:dyDescent="0.2">
      <c r="A3650" s="11">
        <v>43509</v>
      </c>
      <c r="B3650">
        <v>1120.160034</v>
      </c>
      <c r="D3650" s="11">
        <v>43509</v>
      </c>
      <c r="E3650">
        <v>1128.630005</v>
      </c>
    </row>
    <row r="3651" spans="1:5" x14ac:dyDescent="0.2">
      <c r="A3651" s="11">
        <v>43510</v>
      </c>
      <c r="B3651">
        <v>1121.670044</v>
      </c>
      <c r="D3651" s="11">
        <v>43510</v>
      </c>
      <c r="E3651">
        <v>1129.1999510000001</v>
      </c>
    </row>
    <row r="3652" spans="1:5" x14ac:dyDescent="0.2">
      <c r="A3652" s="11">
        <v>43511</v>
      </c>
      <c r="B3652">
        <v>1113.650024</v>
      </c>
      <c r="D3652" s="11">
        <v>43511</v>
      </c>
      <c r="E3652">
        <v>1119.630005</v>
      </c>
    </row>
    <row r="3653" spans="1:5" x14ac:dyDescent="0.2">
      <c r="A3653" s="11">
        <v>43515</v>
      </c>
      <c r="B3653">
        <v>1118.5600589999999</v>
      </c>
      <c r="D3653" s="11">
        <v>43515</v>
      </c>
      <c r="E3653">
        <v>1126.51001</v>
      </c>
    </row>
    <row r="3654" spans="1:5" x14ac:dyDescent="0.2">
      <c r="A3654" s="11">
        <v>43516</v>
      </c>
      <c r="B3654">
        <v>1113.8000489999999</v>
      </c>
      <c r="D3654" s="11">
        <v>43516</v>
      </c>
      <c r="E3654">
        <v>1120.589966</v>
      </c>
    </row>
    <row r="3655" spans="1:5" x14ac:dyDescent="0.2">
      <c r="A3655" s="11">
        <v>43517</v>
      </c>
      <c r="B3655">
        <v>1096.969971</v>
      </c>
      <c r="D3655" s="11">
        <v>43517</v>
      </c>
      <c r="E3655">
        <v>1104.209961</v>
      </c>
    </row>
    <row r="3656" spans="1:5" x14ac:dyDescent="0.2">
      <c r="A3656" s="11">
        <v>43518</v>
      </c>
      <c r="B3656">
        <v>1110.369995</v>
      </c>
      <c r="D3656" s="11">
        <v>43518</v>
      </c>
      <c r="E3656">
        <v>1116.5600589999999</v>
      </c>
    </row>
    <row r="3657" spans="1:5" x14ac:dyDescent="0.2">
      <c r="A3657" s="11">
        <v>43521</v>
      </c>
      <c r="B3657">
        <v>1109.400024</v>
      </c>
      <c r="D3657" s="11">
        <v>43521</v>
      </c>
      <c r="E3657">
        <v>1117.329956</v>
      </c>
    </row>
    <row r="3658" spans="1:5" x14ac:dyDescent="0.2">
      <c r="A3658" s="11">
        <v>43522</v>
      </c>
      <c r="B3658">
        <v>1115.130005</v>
      </c>
      <c r="D3658" s="11">
        <v>43522</v>
      </c>
      <c r="E3658">
        <v>1122.01001</v>
      </c>
    </row>
    <row r="3659" spans="1:5" x14ac:dyDescent="0.2">
      <c r="A3659" s="11">
        <v>43523</v>
      </c>
      <c r="B3659">
        <v>1116.0500489999999</v>
      </c>
      <c r="D3659" s="11">
        <v>43523</v>
      </c>
      <c r="E3659">
        <v>1122.8900149999999</v>
      </c>
    </row>
    <row r="3660" spans="1:5" x14ac:dyDescent="0.2">
      <c r="A3660" s="11">
        <v>43524</v>
      </c>
      <c r="B3660">
        <v>1119.920044</v>
      </c>
      <c r="D3660" s="11">
        <v>43524</v>
      </c>
      <c r="E3660">
        <v>1126.5500489999999</v>
      </c>
    </row>
    <row r="3661" spans="1:5" x14ac:dyDescent="0.2">
      <c r="A3661" s="11">
        <v>43525</v>
      </c>
      <c r="B3661">
        <v>1140.98999</v>
      </c>
      <c r="D3661" s="11">
        <v>43525</v>
      </c>
      <c r="E3661">
        <v>1148.5200199999999</v>
      </c>
    </row>
    <row r="3662" spans="1:5" x14ac:dyDescent="0.2">
      <c r="A3662" s="11">
        <v>43528</v>
      </c>
      <c r="B3662">
        <v>1147.8000489999999</v>
      </c>
      <c r="D3662" s="11">
        <v>43528</v>
      </c>
      <c r="E3662">
        <v>1153.420044</v>
      </c>
    </row>
    <row r="3663" spans="1:5" x14ac:dyDescent="0.2">
      <c r="A3663" s="11">
        <v>43529</v>
      </c>
      <c r="B3663">
        <v>1162.030029</v>
      </c>
      <c r="D3663" s="11">
        <v>43529</v>
      </c>
      <c r="E3663">
        <v>1169.1899410000001</v>
      </c>
    </row>
    <row r="3664" spans="1:5" x14ac:dyDescent="0.2">
      <c r="A3664" s="11">
        <v>43530</v>
      </c>
      <c r="B3664">
        <v>1157.8599850000001</v>
      </c>
      <c r="D3664" s="11">
        <v>43530</v>
      </c>
      <c r="E3664">
        <v>1164.9399410000001</v>
      </c>
    </row>
    <row r="3665" spans="1:5" x14ac:dyDescent="0.2">
      <c r="A3665" s="11">
        <v>43531</v>
      </c>
      <c r="B3665">
        <v>1143.3000489999999</v>
      </c>
      <c r="D3665" s="11">
        <v>43531</v>
      </c>
      <c r="E3665">
        <v>1150.849976</v>
      </c>
    </row>
    <row r="3666" spans="1:5" x14ac:dyDescent="0.2">
      <c r="A3666" s="11">
        <v>43532</v>
      </c>
      <c r="B3666">
        <v>1142.3199460000001</v>
      </c>
      <c r="D3666" s="11">
        <v>43532</v>
      </c>
      <c r="E3666">
        <v>1149.969971</v>
      </c>
    </row>
    <row r="3667" spans="1:5" x14ac:dyDescent="0.2">
      <c r="A3667" s="11">
        <v>43535</v>
      </c>
      <c r="B3667">
        <v>1175.76001</v>
      </c>
      <c r="D3667" s="11">
        <v>43535</v>
      </c>
      <c r="E3667">
        <v>1179.26001</v>
      </c>
    </row>
    <row r="3668" spans="1:5" x14ac:dyDescent="0.2">
      <c r="A3668" s="11">
        <v>43536</v>
      </c>
      <c r="B3668">
        <v>1193.1999510000001</v>
      </c>
      <c r="D3668" s="11">
        <v>43536</v>
      </c>
      <c r="E3668">
        <v>1197.25</v>
      </c>
    </row>
    <row r="3669" spans="1:5" x14ac:dyDescent="0.2">
      <c r="A3669" s="11">
        <v>43537</v>
      </c>
      <c r="B3669">
        <v>1193.3199460000001</v>
      </c>
      <c r="D3669" s="11">
        <v>43537</v>
      </c>
      <c r="E3669">
        <v>1199.0600589999999</v>
      </c>
    </row>
    <row r="3670" spans="1:5" x14ac:dyDescent="0.2">
      <c r="A3670" s="11">
        <v>43538</v>
      </c>
      <c r="B3670">
        <v>1185.5500489999999</v>
      </c>
      <c r="D3670" s="11">
        <v>43538</v>
      </c>
      <c r="E3670">
        <v>1192.530029</v>
      </c>
    </row>
    <row r="3671" spans="1:5" x14ac:dyDescent="0.2">
      <c r="A3671" s="11">
        <v>43539</v>
      </c>
      <c r="B3671">
        <v>1184.459961</v>
      </c>
      <c r="D3671" s="11">
        <v>43539</v>
      </c>
      <c r="E3671">
        <v>1190.3000489999999</v>
      </c>
    </row>
    <row r="3672" spans="1:5" x14ac:dyDescent="0.2">
      <c r="A3672" s="11">
        <v>43542</v>
      </c>
      <c r="B3672">
        <v>1184.26001</v>
      </c>
      <c r="D3672" s="11">
        <v>43542</v>
      </c>
      <c r="E3672">
        <v>1188.5500489999999</v>
      </c>
    </row>
    <row r="3673" spans="1:5" x14ac:dyDescent="0.2">
      <c r="A3673" s="11">
        <v>43543</v>
      </c>
      <c r="B3673">
        <v>1198.849976</v>
      </c>
      <c r="D3673" s="11">
        <v>43543</v>
      </c>
      <c r="E3673">
        <v>1202.459961</v>
      </c>
    </row>
    <row r="3674" spans="1:5" x14ac:dyDescent="0.2">
      <c r="A3674" s="11">
        <v>43544</v>
      </c>
      <c r="B3674">
        <v>1223.969971</v>
      </c>
      <c r="D3674" s="11">
        <v>43544</v>
      </c>
      <c r="E3674">
        <v>1226.4300539999999</v>
      </c>
    </row>
    <row r="3675" spans="1:5" x14ac:dyDescent="0.2">
      <c r="A3675" s="11">
        <v>43545</v>
      </c>
      <c r="B3675">
        <v>1231.540039</v>
      </c>
      <c r="D3675" s="11">
        <v>43545</v>
      </c>
      <c r="E3675">
        <v>1236.130005</v>
      </c>
    </row>
    <row r="3676" spans="1:5" x14ac:dyDescent="0.2">
      <c r="A3676" s="11">
        <v>43546</v>
      </c>
      <c r="B3676">
        <v>1205.5</v>
      </c>
      <c r="D3676" s="11">
        <v>43546</v>
      </c>
      <c r="E3676">
        <v>1207.650024</v>
      </c>
    </row>
    <row r="3677" spans="1:5" x14ac:dyDescent="0.2">
      <c r="A3677" s="11">
        <v>43549</v>
      </c>
      <c r="B3677">
        <v>1193</v>
      </c>
      <c r="D3677" s="11">
        <v>43549</v>
      </c>
      <c r="E3677">
        <v>1197.380005</v>
      </c>
    </row>
    <row r="3678" spans="1:5" x14ac:dyDescent="0.2">
      <c r="A3678" s="11">
        <v>43550</v>
      </c>
      <c r="B3678">
        <v>1184.619995</v>
      </c>
      <c r="D3678" s="11">
        <v>43550</v>
      </c>
      <c r="E3678">
        <v>1189.839966</v>
      </c>
    </row>
    <row r="3679" spans="1:5" x14ac:dyDescent="0.2">
      <c r="A3679" s="11">
        <v>43551</v>
      </c>
      <c r="B3679">
        <v>1173.0200199999999</v>
      </c>
      <c r="D3679" s="11">
        <v>43551</v>
      </c>
      <c r="E3679">
        <v>1178.01001</v>
      </c>
    </row>
    <row r="3680" spans="1:5" x14ac:dyDescent="0.2">
      <c r="A3680" s="11">
        <v>43552</v>
      </c>
      <c r="B3680">
        <v>1168.48999</v>
      </c>
      <c r="D3680" s="11">
        <v>43552</v>
      </c>
      <c r="E3680">
        <v>1172.2700199999999</v>
      </c>
    </row>
    <row r="3681" spans="1:5" x14ac:dyDescent="0.2">
      <c r="A3681" s="11">
        <v>43553</v>
      </c>
      <c r="B3681">
        <v>1173.3100589999999</v>
      </c>
      <c r="D3681" s="11">
        <v>43553</v>
      </c>
      <c r="E3681">
        <v>1176.8900149999999</v>
      </c>
    </row>
    <row r="3682" spans="1:5" x14ac:dyDescent="0.2">
      <c r="A3682" s="11">
        <v>43556</v>
      </c>
      <c r="B3682">
        <v>1194.4300539999999</v>
      </c>
      <c r="D3682" s="11">
        <v>43556</v>
      </c>
      <c r="E3682">
        <v>1198.9799800000001</v>
      </c>
    </row>
    <row r="3683" spans="1:5" x14ac:dyDescent="0.2">
      <c r="A3683" s="11">
        <v>43557</v>
      </c>
      <c r="B3683">
        <v>1200.48999</v>
      </c>
      <c r="D3683" s="11">
        <v>43557</v>
      </c>
      <c r="E3683">
        <v>1205.540039</v>
      </c>
    </row>
    <row r="3684" spans="1:5" x14ac:dyDescent="0.2">
      <c r="A3684" s="11">
        <v>43558</v>
      </c>
      <c r="B3684">
        <v>1205.920044</v>
      </c>
      <c r="D3684" s="11">
        <v>43558</v>
      </c>
      <c r="E3684">
        <v>1210.8100589999999</v>
      </c>
    </row>
    <row r="3685" spans="1:5" x14ac:dyDescent="0.2">
      <c r="A3685" s="11">
        <v>43559</v>
      </c>
      <c r="B3685">
        <v>1215</v>
      </c>
      <c r="D3685" s="11">
        <v>43559</v>
      </c>
      <c r="E3685">
        <v>1219.4499510000001</v>
      </c>
    </row>
    <row r="3686" spans="1:5" x14ac:dyDescent="0.2">
      <c r="A3686" s="11">
        <v>43560</v>
      </c>
      <c r="B3686">
        <v>1207.150024</v>
      </c>
      <c r="D3686" s="11">
        <v>43560</v>
      </c>
      <c r="E3686">
        <v>1211.4499510000001</v>
      </c>
    </row>
    <row r="3687" spans="1:5" x14ac:dyDescent="0.2">
      <c r="A3687" s="11">
        <v>43563</v>
      </c>
      <c r="B3687">
        <v>1203.839966</v>
      </c>
      <c r="D3687" s="11">
        <v>43563</v>
      </c>
      <c r="E3687">
        <v>1208.280029</v>
      </c>
    </row>
    <row r="3688" spans="1:5" x14ac:dyDescent="0.2">
      <c r="A3688" s="11">
        <v>43564</v>
      </c>
      <c r="B3688">
        <v>1197.25</v>
      </c>
      <c r="D3688" s="11">
        <v>43564</v>
      </c>
      <c r="E3688">
        <v>1202.6899410000001</v>
      </c>
    </row>
    <row r="3689" spans="1:5" x14ac:dyDescent="0.2">
      <c r="A3689" s="11">
        <v>43565</v>
      </c>
      <c r="B3689">
        <v>1202.160034</v>
      </c>
      <c r="D3689" s="11">
        <v>43565</v>
      </c>
      <c r="E3689">
        <v>1206.4499510000001</v>
      </c>
    </row>
    <row r="3690" spans="1:5" x14ac:dyDescent="0.2">
      <c r="A3690" s="11">
        <v>43566</v>
      </c>
      <c r="B3690">
        <v>1204.619995</v>
      </c>
      <c r="D3690" s="11">
        <v>43566</v>
      </c>
      <c r="E3690">
        <v>1209.589966</v>
      </c>
    </row>
    <row r="3691" spans="1:5" x14ac:dyDescent="0.2">
      <c r="A3691" s="11">
        <v>43567</v>
      </c>
      <c r="B3691">
        <v>1217.869995</v>
      </c>
      <c r="D3691" s="11">
        <v>43567</v>
      </c>
      <c r="E3691">
        <v>1222.7299800000001</v>
      </c>
    </row>
    <row r="3692" spans="1:5" x14ac:dyDescent="0.2">
      <c r="A3692" s="11">
        <v>43570</v>
      </c>
      <c r="B3692">
        <v>1221.099976</v>
      </c>
      <c r="D3692" s="11">
        <v>43570</v>
      </c>
      <c r="E3692">
        <v>1226.530029</v>
      </c>
    </row>
    <row r="3693" spans="1:5" x14ac:dyDescent="0.2">
      <c r="A3693" s="11">
        <v>43571</v>
      </c>
      <c r="B3693">
        <v>1227.130005</v>
      </c>
      <c r="D3693" s="11">
        <v>43571</v>
      </c>
      <c r="E3693">
        <v>1231.910034</v>
      </c>
    </row>
    <row r="3694" spans="1:5" x14ac:dyDescent="0.2">
      <c r="A3694" s="11">
        <v>43572</v>
      </c>
      <c r="B3694">
        <v>1236.339966</v>
      </c>
      <c r="D3694" s="11">
        <v>43572</v>
      </c>
      <c r="E3694">
        <v>1240.1400149999999</v>
      </c>
    </row>
    <row r="3695" spans="1:5" x14ac:dyDescent="0.2">
      <c r="A3695" s="11">
        <v>43573</v>
      </c>
      <c r="B3695">
        <v>1236.369995</v>
      </c>
      <c r="D3695" s="11">
        <v>43573</v>
      </c>
      <c r="E3695">
        <v>1241.469971</v>
      </c>
    </row>
    <row r="3696" spans="1:5" x14ac:dyDescent="0.2">
      <c r="A3696" s="11">
        <v>43577</v>
      </c>
      <c r="B3696">
        <v>1248.839966</v>
      </c>
      <c r="D3696" s="11">
        <v>43577</v>
      </c>
      <c r="E3696">
        <v>1253.76001</v>
      </c>
    </row>
    <row r="3697" spans="1:5" x14ac:dyDescent="0.2">
      <c r="A3697" s="11">
        <v>43578</v>
      </c>
      <c r="B3697">
        <v>1264.5500489999999</v>
      </c>
      <c r="D3697" s="11">
        <v>43578</v>
      </c>
      <c r="E3697">
        <v>1270.589966</v>
      </c>
    </row>
    <row r="3698" spans="1:5" x14ac:dyDescent="0.2">
      <c r="A3698" s="11">
        <v>43579</v>
      </c>
      <c r="B3698">
        <v>1256</v>
      </c>
      <c r="D3698" s="11">
        <v>43579</v>
      </c>
      <c r="E3698">
        <v>1260.0500489999999</v>
      </c>
    </row>
    <row r="3699" spans="1:5" x14ac:dyDescent="0.2">
      <c r="A3699" s="11">
        <v>43580</v>
      </c>
      <c r="B3699">
        <v>1263.4499510000001</v>
      </c>
      <c r="D3699" s="11">
        <v>43580</v>
      </c>
      <c r="E3699">
        <v>1267.339966</v>
      </c>
    </row>
    <row r="3700" spans="1:5" x14ac:dyDescent="0.2">
      <c r="A3700" s="11">
        <v>43581</v>
      </c>
      <c r="B3700">
        <v>1272.1800539999999</v>
      </c>
      <c r="D3700" s="11">
        <v>43581</v>
      </c>
      <c r="E3700">
        <v>1277.420044</v>
      </c>
    </row>
    <row r="3701" spans="1:5" x14ac:dyDescent="0.2">
      <c r="A3701" s="11">
        <v>43584</v>
      </c>
      <c r="B3701">
        <v>1287.579956</v>
      </c>
      <c r="D3701" s="11">
        <v>43584</v>
      </c>
      <c r="E3701">
        <v>1296.1999510000001</v>
      </c>
    </row>
    <row r="3702" spans="1:5" x14ac:dyDescent="0.2">
      <c r="A3702" s="11">
        <v>43585</v>
      </c>
      <c r="B3702">
        <v>1188.4799800000001</v>
      </c>
      <c r="D3702" s="11">
        <v>43585</v>
      </c>
      <c r="E3702">
        <v>1198.959961</v>
      </c>
    </row>
    <row r="3703" spans="1:5" x14ac:dyDescent="0.2">
      <c r="A3703" s="11">
        <v>43586</v>
      </c>
      <c r="B3703">
        <v>1168.079956</v>
      </c>
      <c r="D3703" s="11">
        <v>43586</v>
      </c>
      <c r="E3703">
        <v>1173.3199460000001</v>
      </c>
    </row>
    <row r="3704" spans="1:5" x14ac:dyDescent="0.2">
      <c r="A3704" s="11">
        <v>43587</v>
      </c>
      <c r="B3704">
        <v>1162.6099850000001</v>
      </c>
      <c r="D3704" s="11">
        <v>43587</v>
      </c>
      <c r="E3704">
        <v>1166.51001</v>
      </c>
    </row>
    <row r="3705" spans="1:5" x14ac:dyDescent="0.2">
      <c r="A3705" s="11">
        <v>43588</v>
      </c>
      <c r="B3705">
        <v>1185.400024</v>
      </c>
      <c r="D3705" s="11">
        <v>43588</v>
      </c>
      <c r="E3705">
        <v>1189.5500489999999</v>
      </c>
    </row>
    <row r="3706" spans="1:5" x14ac:dyDescent="0.2">
      <c r="A3706" s="11">
        <v>43591</v>
      </c>
      <c r="B3706">
        <v>1189.3900149999999</v>
      </c>
      <c r="D3706" s="11">
        <v>43591</v>
      </c>
      <c r="E3706">
        <v>1193.459961</v>
      </c>
    </row>
    <row r="3707" spans="1:5" x14ac:dyDescent="0.2">
      <c r="A3707" s="11">
        <v>43592</v>
      </c>
      <c r="B3707">
        <v>1174.099976</v>
      </c>
      <c r="D3707" s="11">
        <v>43592</v>
      </c>
      <c r="E3707">
        <v>1178.8599850000001</v>
      </c>
    </row>
    <row r="3708" spans="1:5" x14ac:dyDescent="0.2">
      <c r="A3708" s="11">
        <v>43593</v>
      </c>
      <c r="B3708">
        <v>1166.2700199999999</v>
      </c>
      <c r="D3708" s="11">
        <v>43593</v>
      </c>
      <c r="E3708">
        <v>1170.780029</v>
      </c>
    </row>
    <row r="3709" spans="1:5" x14ac:dyDescent="0.2">
      <c r="A3709" s="11">
        <v>43594</v>
      </c>
      <c r="B3709">
        <v>1162.380005</v>
      </c>
      <c r="D3709" s="11">
        <v>43594</v>
      </c>
      <c r="E3709">
        <v>1167.969971</v>
      </c>
    </row>
    <row r="3710" spans="1:5" x14ac:dyDescent="0.2">
      <c r="A3710" s="11">
        <v>43595</v>
      </c>
      <c r="B3710">
        <v>1164.2700199999999</v>
      </c>
      <c r="D3710" s="11">
        <v>43595</v>
      </c>
      <c r="E3710">
        <v>1167.6400149999999</v>
      </c>
    </row>
    <row r="3711" spans="1:5" x14ac:dyDescent="0.2">
      <c r="A3711" s="11">
        <v>43598</v>
      </c>
      <c r="B3711">
        <v>1132.030029</v>
      </c>
      <c r="D3711" s="11">
        <v>43598</v>
      </c>
      <c r="E3711">
        <v>1136.589966</v>
      </c>
    </row>
    <row r="3712" spans="1:5" x14ac:dyDescent="0.2">
      <c r="A3712" s="11">
        <v>43599</v>
      </c>
      <c r="B3712">
        <v>1120.4399410000001</v>
      </c>
      <c r="D3712" s="11">
        <v>43599</v>
      </c>
      <c r="E3712">
        <v>1124.8599850000001</v>
      </c>
    </row>
    <row r="3713" spans="1:5" x14ac:dyDescent="0.2">
      <c r="A3713" s="11">
        <v>43600</v>
      </c>
      <c r="B3713">
        <v>1164.209961</v>
      </c>
      <c r="D3713" s="11">
        <v>43600</v>
      </c>
      <c r="E3713">
        <v>1170.8000489999999</v>
      </c>
    </row>
    <row r="3714" spans="1:5" x14ac:dyDescent="0.2">
      <c r="A3714" s="11">
        <v>43601</v>
      </c>
      <c r="B3714">
        <v>1178.9799800000001</v>
      </c>
      <c r="D3714" s="11">
        <v>43601</v>
      </c>
      <c r="E3714">
        <v>1184.5</v>
      </c>
    </row>
    <row r="3715" spans="1:5" x14ac:dyDescent="0.2">
      <c r="A3715" s="11">
        <v>43602</v>
      </c>
      <c r="B3715">
        <v>1162.3000489999999</v>
      </c>
      <c r="D3715" s="11">
        <v>43602</v>
      </c>
      <c r="E3715">
        <v>1168.780029</v>
      </c>
    </row>
    <row r="3716" spans="1:5" x14ac:dyDescent="0.2">
      <c r="A3716" s="11">
        <v>43605</v>
      </c>
      <c r="B3716">
        <v>1138.849976</v>
      </c>
      <c r="D3716" s="11">
        <v>43605</v>
      </c>
      <c r="E3716">
        <v>1144.660034</v>
      </c>
    </row>
    <row r="3717" spans="1:5" x14ac:dyDescent="0.2">
      <c r="A3717" s="11">
        <v>43606</v>
      </c>
      <c r="B3717">
        <v>1149.630005</v>
      </c>
      <c r="D3717" s="11">
        <v>43606</v>
      </c>
      <c r="E3717">
        <v>1154.4399410000001</v>
      </c>
    </row>
    <row r="3718" spans="1:5" x14ac:dyDescent="0.2">
      <c r="A3718" s="11">
        <v>43607</v>
      </c>
      <c r="B3718">
        <v>1151.420044</v>
      </c>
      <c r="D3718" s="11">
        <v>43607</v>
      </c>
      <c r="E3718">
        <v>1155.849976</v>
      </c>
    </row>
    <row r="3719" spans="1:5" x14ac:dyDescent="0.2">
      <c r="A3719" s="11">
        <v>43608</v>
      </c>
      <c r="B3719">
        <v>1140.7700199999999</v>
      </c>
      <c r="D3719" s="11">
        <v>43608</v>
      </c>
      <c r="E3719">
        <v>1145.339966</v>
      </c>
    </row>
    <row r="3720" spans="1:5" x14ac:dyDescent="0.2">
      <c r="A3720" s="11">
        <v>43609</v>
      </c>
      <c r="B3720">
        <v>1133.469971</v>
      </c>
      <c r="D3720" s="11">
        <v>43609</v>
      </c>
      <c r="E3720">
        <v>1138.6099850000001</v>
      </c>
    </row>
    <row r="3721" spans="1:5" x14ac:dyDescent="0.2">
      <c r="A3721" s="11">
        <v>43613</v>
      </c>
      <c r="B3721">
        <v>1134.150024</v>
      </c>
      <c r="D3721" s="11">
        <v>43613</v>
      </c>
      <c r="E3721">
        <v>1139.5600589999999</v>
      </c>
    </row>
    <row r="3722" spans="1:5" x14ac:dyDescent="0.2">
      <c r="A3722" s="11">
        <v>43614</v>
      </c>
      <c r="B3722">
        <v>1116.459961</v>
      </c>
      <c r="D3722" s="11">
        <v>43614</v>
      </c>
      <c r="E3722">
        <v>1119.9399410000001</v>
      </c>
    </row>
    <row r="3723" spans="1:5" x14ac:dyDescent="0.2">
      <c r="A3723" s="11">
        <v>43615</v>
      </c>
      <c r="B3723">
        <v>1117.9499510000001</v>
      </c>
      <c r="D3723" s="11">
        <v>43615</v>
      </c>
      <c r="E3723">
        <v>1121.410034</v>
      </c>
    </row>
    <row r="3724" spans="1:5" x14ac:dyDescent="0.2">
      <c r="A3724" s="11">
        <v>43616</v>
      </c>
      <c r="B3724">
        <v>1103.630005</v>
      </c>
      <c r="D3724" s="11">
        <v>43616</v>
      </c>
      <c r="E3724">
        <v>1106.5</v>
      </c>
    </row>
    <row r="3725" spans="1:5" x14ac:dyDescent="0.2">
      <c r="A3725" s="11">
        <v>43619</v>
      </c>
      <c r="B3725">
        <v>1036.2299800000001</v>
      </c>
      <c r="D3725" s="11">
        <v>43619</v>
      </c>
      <c r="E3725">
        <v>1038.73999</v>
      </c>
    </row>
    <row r="3726" spans="1:5" x14ac:dyDescent="0.2">
      <c r="A3726" s="11">
        <v>43620</v>
      </c>
      <c r="B3726">
        <v>1053.0500489999999</v>
      </c>
      <c r="D3726" s="11">
        <v>43620</v>
      </c>
      <c r="E3726">
        <v>1054.48999</v>
      </c>
    </row>
    <row r="3727" spans="1:5" x14ac:dyDescent="0.2">
      <c r="A3727" s="11">
        <v>43621</v>
      </c>
      <c r="B3727">
        <v>1042.219971</v>
      </c>
      <c r="D3727" s="11">
        <v>43621</v>
      </c>
      <c r="E3727">
        <v>1044.6400149999999</v>
      </c>
    </row>
    <row r="3728" spans="1:5" x14ac:dyDescent="0.2">
      <c r="A3728" s="11">
        <v>43622</v>
      </c>
      <c r="B3728">
        <v>1044.339966</v>
      </c>
      <c r="D3728" s="11">
        <v>43622</v>
      </c>
      <c r="E3728">
        <v>1047.76001</v>
      </c>
    </row>
    <row r="3729" spans="1:5" x14ac:dyDescent="0.2">
      <c r="A3729" s="11">
        <v>43623</v>
      </c>
      <c r="B3729">
        <v>1066.040039</v>
      </c>
      <c r="D3729" s="11">
        <v>43623</v>
      </c>
      <c r="E3729">
        <v>1068.369995</v>
      </c>
    </row>
    <row r="3730" spans="1:5" x14ac:dyDescent="0.2">
      <c r="A3730" s="11">
        <v>43626</v>
      </c>
      <c r="B3730">
        <v>1080.380005</v>
      </c>
      <c r="D3730" s="11">
        <v>43626</v>
      </c>
      <c r="E3730">
        <v>1082.76001</v>
      </c>
    </row>
    <row r="3731" spans="1:5" x14ac:dyDescent="0.2">
      <c r="A3731" s="11">
        <v>43627</v>
      </c>
      <c r="B3731">
        <v>1078.719971</v>
      </c>
      <c r="D3731" s="11">
        <v>43627</v>
      </c>
      <c r="E3731">
        <v>1081.040039</v>
      </c>
    </row>
    <row r="3732" spans="1:5" x14ac:dyDescent="0.2">
      <c r="A3732" s="11">
        <v>43628</v>
      </c>
      <c r="B3732">
        <v>1077.030029</v>
      </c>
      <c r="D3732" s="11">
        <v>43628</v>
      </c>
      <c r="E3732">
        <v>1079.099976</v>
      </c>
    </row>
    <row r="3733" spans="1:5" x14ac:dyDescent="0.2">
      <c r="A3733" s="11">
        <v>43629</v>
      </c>
      <c r="B3733">
        <v>1088.7700199999999</v>
      </c>
      <c r="D3733" s="11">
        <v>43629</v>
      </c>
      <c r="E3733">
        <v>1091.01001</v>
      </c>
    </row>
    <row r="3734" spans="1:5" x14ac:dyDescent="0.2">
      <c r="A3734" s="11">
        <v>43630</v>
      </c>
      <c r="B3734">
        <v>1085.349976</v>
      </c>
      <c r="D3734" s="11">
        <v>43630</v>
      </c>
      <c r="E3734">
        <v>1086.3000489999999</v>
      </c>
    </row>
    <row r="3735" spans="1:5" x14ac:dyDescent="0.2">
      <c r="A3735" s="11">
        <v>43633</v>
      </c>
      <c r="B3735">
        <v>1092.5</v>
      </c>
      <c r="D3735" s="11">
        <v>43633</v>
      </c>
      <c r="E3735">
        <v>1093.8900149999999</v>
      </c>
    </row>
    <row r="3736" spans="1:5" x14ac:dyDescent="0.2">
      <c r="A3736" s="11">
        <v>43634</v>
      </c>
      <c r="B3736">
        <v>1103.599976</v>
      </c>
      <c r="D3736" s="11">
        <v>43634</v>
      </c>
      <c r="E3736">
        <v>1105.23999</v>
      </c>
    </row>
    <row r="3737" spans="1:5" x14ac:dyDescent="0.2">
      <c r="A3737" s="11">
        <v>43635</v>
      </c>
      <c r="B3737">
        <v>1102.329956</v>
      </c>
      <c r="D3737" s="11">
        <v>43635</v>
      </c>
      <c r="E3737">
        <v>1104.51001</v>
      </c>
    </row>
    <row r="3738" spans="1:5" x14ac:dyDescent="0.2">
      <c r="A3738" s="11">
        <v>43636</v>
      </c>
      <c r="B3738">
        <v>1111.420044</v>
      </c>
      <c r="D3738" s="11">
        <v>43636</v>
      </c>
      <c r="E3738">
        <v>1113.1999510000001</v>
      </c>
    </row>
    <row r="3739" spans="1:5" x14ac:dyDescent="0.2">
      <c r="A3739" s="11">
        <v>43637</v>
      </c>
      <c r="B3739">
        <v>1121.880005</v>
      </c>
      <c r="D3739" s="11">
        <v>43637</v>
      </c>
      <c r="E3739">
        <v>1125.369995</v>
      </c>
    </row>
    <row r="3740" spans="1:5" x14ac:dyDescent="0.2">
      <c r="A3740" s="11">
        <v>43640</v>
      </c>
      <c r="B3740">
        <v>1115.5200199999999</v>
      </c>
      <c r="D3740" s="11">
        <v>43640</v>
      </c>
      <c r="E3740">
        <v>1116.6999510000001</v>
      </c>
    </row>
    <row r="3741" spans="1:5" x14ac:dyDescent="0.2">
      <c r="A3741" s="11">
        <v>43641</v>
      </c>
      <c r="B3741">
        <v>1086.349976</v>
      </c>
      <c r="D3741" s="11">
        <v>43641</v>
      </c>
      <c r="E3741">
        <v>1087.579956</v>
      </c>
    </row>
    <row r="3742" spans="1:5" x14ac:dyDescent="0.2">
      <c r="A3742" s="11">
        <v>43642</v>
      </c>
      <c r="B3742">
        <v>1079.8000489999999</v>
      </c>
      <c r="D3742" s="11">
        <v>43642</v>
      </c>
      <c r="E3742">
        <v>1080.3199460000001</v>
      </c>
    </row>
    <row r="3743" spans="1:5" x14ac:dyDescent="0.2">
      <c r="A3743" s="11">
        <v>43643</v>
      </c>
      <c r="B3743">
        <v>1076.01001</v>
      </c>
      <c r="D3743" s="11">
        <v>43643</v>
      </c>
      <c r="E3743">
        <v>1076.630005</v>
      </c>
    </row>
    <row r="3744" spans="1:5" x14ac:dyDescent="0.2">
      <c r="A3744" s="11">
        <v>43644</v>
      </c>
      <c r="B3744">
        <v>1080.910034</v>
      </c>
      <c r="D3744" s="11">
        <v>43644</v>
      </c>
      <c r="E3744">
        <v>1082.8000489999999</v>
      </c>
    </row>
    <row r="3745" spans="1:5" x14ac:dyDescent="0.2">
      <c r="A3745" s="11">
        <v>43647</v>
      </c>
      <c r="B3745">
        <v>1097.9499510000001</v>
      </c>
      <c r="D3745" s="11">
        <v>43647</v>
      </c>
      <c r="E3745">
        <v>1100</v>
      </c>
    </row>
    <row r="3746" spans="1:5" x14ac:dyDescent="0.2">
      <c r="A3746" s="11">
        <v>43648</v>
      </c>
      <c r="B3746">
        <v>1111.25</v>
      </c>
      <c r="D3746" s="11">
        <v>43648</v>
      </c>
      <c r="E3746">
        <v>1112.599976</v>
      </c>
    </row>
    <row r="3747" spans="1:5" x14ac:dyDescent="0.2">
      <c r="A3747" s="11">
        <v>43649</v>
      </c>
      <c r="B3747">
        <v>1121.579956</v>
      </c>
      <c r="D3747" s="11">
        <v>43649</v>
      </c>
      <c r="E3747">
        <v>1122.98999</v>
      </c>
    </row>
    <row r="3748" spans="1:5" x14ac:dyDescent="0.2">
      <c r="A3748" s="11">
        <v>43651</v>
      </c>
      <c r="B3748">
        <v>1131.589966</v>
      </c>
      <c r="D3748" s="11">
        <v>43651</v>
      </c>
      <c r="E3748">
        <v>1132.670044</v>
      </c>
    </row>
    <row r="3749" spans="1:5" x14ac:dyDescent="0.2">
      <c r="A3749" s="11">
        <v>43654</v>
      </c>
      <c r="B3749">
        <v>1116.349976</v>
      </c>
      <c r="D3749" s="11">
        <v>43654</v>
      </c>
      <c r="E3749">
        <v>1116.790039</v>
      </c>
    </row>
    <row r="3750" spans="1:5" x14ac:dyDescent="0.2">
      <c r="A3750" s="11">
        <v>43655</v>
      </c>
      <c r="B3750">
        <v>1124.829956</v>
      </c>
      <c r="D3750" s="11">
        <v>43655</v>
      </c>
      <c r="E3750">
        <v>1124.290039</v>
      </c>
    </row>
    <row r="3751" spans="1:5" x14ac:dyDescent="0.2">
      <c r="A3751" s="11">
        <v>43656</v>
      </c>
      <c r="B3751">
        <v>1140.4799800000001</v>
      </c>
      <c r="D3751" s="11">
        <v>43656</v>
      </c>
      <c r="E3751">
        <v>1140.910034</v>
      </c>
    </row>
    <row r="3752" spans="1:5" x14ac:dyDescent="0.2">
      <c r="A3752" s="11">
        <v>43657</v>
      </c>
      <c r="B3752">
        <v>1144.209961</v>
      </c>
      <c r="D3752" s="11">
        <v>43657</v>
      </c>
      <c r="E3752">
        <v>1144.079956</v>
      </c>
    </row>
    <row r="3753" spans="1:5" x14ac:dyDescent="0.2">
      <c r="A3753" s="11">
        <v>43658</v>
      </c>
      <c r="B3753">
        <v>1144.900024</v>
      </c>
      <c r="D3753" s="11">
        <v>43658</v>
      </c>
      <c r="E3753">
        <v>1145.339966</v>
      </c>
    </row>
    <row r="3754" spans="1:5" x14ac:dyDescent="0.2">
      <c r="A3754" s="11">
        <v>43661</v>
      </c>
      <c r="B3754">
        <v>1150.339966</v>
      </c>
      <c r="D3754" s="11">
        <v>43661</v>
      </c>
      <c r="E3754">
        <v>1150.51001</v>
      </c>
    </row>
    <row r="3755" spans="1:5" x14ac:dyDescent="0.2">
      <c r="A3755" s="11">
        <v>43662</v>
      </c>
      <c r="B3755">
        <v>1153.579956</v>
      </c>
      <c r="D3755" s="11">
        <v>43662</v>
      </c>
      <c r="E3755">
        <v>1153.459961</v>
      </c>
    </row>
    <row r="3756" spans="1:5" x14ac:dyDescent="0.2">
      <c r="A3756" s="11">
        <v>43663</v>
      </c>
      <c r="B3756">
        <v>1146.349976</v>
      </c>
      <c r="D3756" s="11">
        <v>43663</v>
      </c>
      <c r="E3756">
        <v>1146.73999</v>
      </c>
    </row>
    <row r="3757" spans="1:5" x14ac:dyDescent="0.2">
      <c r="A3757" s="11">
        <v>43664</v>
      </c>
      <c r="B3757">
        <v>1146.329956</v>
      </c>
      <c r="D3757" s="11">
        <v>43664</v>
      </c>
      <c r="E3757">
        <v>1147.23999</v>
      </c>
    </row>
    <row r="3758" spans="1:5" x14ac:dyDescent="0.2">
      <c r="A3758" s="11">
        <v>43665</v>
      </c>
      <c r="B3758">
        <v>1130.099976</v>
      </c>
      <c r="D3758" s="11">
        <v>43665</v>
      </c>
      <c r="E3758">
        <v>1131.5500489999999</v>
      </c>
    </row>
    <row r="3759" spans="1:5" x14ac:dyDescent="0.2">
      <c r="A3759" s="11">
        <v>43668</v>
      </c>
      <c r="B3759">
        <v>1138.0699460000001</v>
      </c>
      <c r="D3759" s="11">
        <v>43668</v>
      </c>
      <c r="E3759">
        <v>1139.209961</v>
      </c>
    </row>
    <row r="3760" spans="1:5" x14ac:dyDescent="0.2">
      <c r="A3760" s="11">
        <v>43669</v>
      </c>
      <c r="B3760">
        <v>1146.209961</v>
      </c>
      <c r="D3760" s="11">
        <v>43669</v>
      </c>
      <c r="E3760">
        <v>1148.0500489999999</v>
      </c>
    </row>
    <row r="3761" spans="1:5" x14ac:dyDescent="0.2">
      <c r="A3761" s="11">
        <v>43670</v>
      </c>
      <c r="B3761">
        <v>1137.8100589999999</v>
      </c>
      <c r="D3761" s="11">
        <v>43670</v>
      </c>
      <c r="E3761">
        <v>1139.7299800000001</v>
      </c>
    </row>
    <row r="3762" spans="1:5" x14ac:dyDescent="0.2">
      <c r="A3762" s="11">
        <v>43671</v>
      </c>
      <c r="B3762">
        <v>1132.119995</v>
      </c>
      <c r="D3762" s="11">
        <v>43671</v>
      </c>
      <c r="E3762">
        <v>1135.9399410000001</v>
      </c>
    </row>
    <row r="3763" spans="1:5" x14ac:dyDescent="0.2">
      <c r="A3763" s="11">
        <v>43672</v>
      </c>
      <c r="B3763">
        <v>1250.410034</v>
      </c>
      <c r="D3763" s="11">
        <v>43672</v>
      </c>
      <c r="E3763">
        <v>1245.219971</v>
      </c>
    </row>
    <row r="3764" spans="1:5" x14ac:dyDescent="0.2">
      <c r="A3764" s="11">
        <v>43675</v>
      </c>
      <c r="B3764">
        <v>1239.410034</v>
      </c>
      <c r="D3764" s="11">
        <v>43675</v>
      </c>
      <c r="E3764">
        <v>1241.839966</v>
      </c>
    </row>
    <row r="3765" spans="1:5" x14ac:dyDescent="0.2">
      <c r="A3765" s="11">
        <v>43676</v>
      </c>
      <c r="B3765">
        <v>1225.1400149999999</v>
      </c>
      <c r="D3765" s="11">
        <v>43676</v>
      </c>
      <c r="E3765">
        <v>1228</v>
      </c>
    </row>
    <row r="3766" spans="1:5" x14ac:dyDescent="0.2">
      <c r="A3766" s="11">
        <v>43677</v>
      </c>
      <c r="B3766">
        <v>1216.6800539999999</v>
      </c>
      <c r="D3766" s="11">
        <v>43677</v>
      </c>
      <c r="E3766">
        <v>1218.1999510000001</v>
      </c>
    </row>
    <row r="3767" spans="1:5" x14ac:dyDescent="0.2">
      <c r="A3767" s="11">
        <v>43678</v>
      </c>
      <c r="B3767">
        <v>1209.01001</v>
      </c>
      <c r="D3767" s="11">
        <v>43678</v>
      </c>
      <c r="E3767">
        <v>1211.780029</v>
      </c>
    </row>
    <row r="3768" spans="1:5" x14ac:dyDescent="0.2">
      <c r="A3768" s="11">
        <v>43679</v>
      </c>
      <c r="B3768">
        <v>1193.98999</v>
      </c>
      <c r="D3768" s="11">
        <v>43679</v>
      </c>
      <c r="E3768">
        <v>1196.3199460000001</v>
      </c>
    </row>
    <row r="3769" spans="1:5" x14ac:dyDescent="0.2">
      <c r="A3769" s="11">
        <v>43682</v>
      </c>
      <c r="B3769">
        <v>1152.3199460000001</v>
      </c>
      <c r="D3769" s="11">
        <v>43682</v>
      </c>
      <c r="E3769">
        <v>1154.75</v>
      </c>
    </row>
    <row r="3770" spans="1:5" x14ac:dyDescent="0.2">
      <c r="A3770" s="11">
        <v>43683</v>
      </c>
      <c r="B3770">
        <v>1169.9499510000001</v>
      </c>
      <c r="D3770" s="11">
        <v>43683</v>
      </c>
      <c r="E3770">
        <v>1171.079956</v>
      </c>
    </row>
    <row r="3771" spans="1:5" x14ac:dyDescent="0.2">
      <c r="A3771" s="11">
        <v>43684</v>
      </c>
      <c r="B3771">
        <v>1173.98999</v>
      </c>
      <c r="D3771" s="11">
        <v>43684</v>
      </c>
      <c r="E3771">
        <v>1175.910034</v>
      </c>
    </row>
    <row r="3772" spans="1:5" x14ac:dyDescent="0.2">
      <c r="A3772" s="11">
        <v>43685</v>
      </c>
      <c r="B3772">
        <v>1204.8000489999999</v>
      </c>
      <c r="D3772" s="11">
        <v>43685</v>
      </c>
      <c r="E3772">
        <v>1206.1899410000001</v>
      </c>
    </row>
    <row r="3773" spans="1:5" x14ac:dyDescent="0.2">
      <c r="A3773" s="11">
        <v>43686</v>
      </c>
      <c r="B3773">
        <v>1188.01001</v>
      </c>
      <c r="D3773" s="11">
        <v>43686</v>
      </c>
      <c r="E3773">
        <v>1188.900024</v>
      </c>
    </row>
    <row r="3774" spans="1:5" x14ac:dyDescent="0.2">
      <c r="A3774" s="11">
        <v>43689</v>
      </c>
      <c r="B3774">
        <v>1174.709961</v>
      </c>
      <c r="D3774" s="11">
        <v>43689</v>
      </c>
      <c r="E3774">
        <v>1174.5</v>
      </c>
    </row>
    <row r="3775" spans="1:5" x14ac:dyDescent="0.2">
      <c r="A3775" s="11">
        <v>43690</v>
      </c>
      <c r="B3775">
        <v>1197.2700199999999</v>
      </c>
      <c r="D3775" s="11">
        <v>43690</v>
      </c>
      <c r="E3775">
        <v>1196.7299800000001</v>
      </c>
    </row>
    <row r="3776" spans="1:5" x14ac:dyDescent="0.2">
      <c r="A3776" s="11">
        <v>43691</v>
      </c>
      <c r="B3776">
        <v>1164.290039</v>
      </c>
      <c r="D3776" s="11">
        <v>43691</v>
      </c>
      <c r="E3776">
        <v>1164.25</v>
      </c>
    </row>
    <row r="3777" spans="1:15" x14ac:dyDescent="0.2">
      <c r="A3777" s="11">
        <v>43692</v>
      </c>
      <c r="B3777">
        <v>1167.26001</v>
      </c>
      <c r="D3777" s="11">
        <v>43692</v>
      </c>
      <c r="E3777">
        <v>1169.3199460000001</v>
      </c>
    </row>
    <row r="3778" spans="1:15" x14ac:dyDescent="0.2">
      <c r="A3778" s="11">
        <v>43693</v>
      </c>
      <c r="B3778">
        <v>1177.599976</v>
      </c>
      <c r="D3778" s="11">
        <v>43693</v>
      </c>
      <c r="E3778">
        <v>1179.209961</v>
      </c>
    </row>
    <row r="3779" spans="1:15" x14ac:dyDescent="0.2">
      <c r="A3779" s="11">
        <v>43696</v>
      </c>
      <c r="B3779">
        <v>1198.4499510000001</v>
      </c>
      <c r="D3779" s="11">
        <v>43696</v>
      </c>
      <c r="E3779">
        <v>1200.4399410000001</v>
      </c>
    </row>
    <row r="3780" spans="1:15" x14ac:dyDescent="0.2">
      <c r="A3780" s="11">
        <v>43697</v>
      </c>
      <c r="B3780">
        <v>1182.6899410000001</v>
      </c>
      <c r="D3780" s="11">
        <v>43697</v>
      </c>
      <c r="E3780">
        <v>1183.530029</v>
      </c>
    </row>
    <row r="3781" spans="1:15" x14ac:dyDescent="0.2">
      <c r="A3781" s="11">
        <v>43698</v>
      </c>
      <c r="B3781">
        <v>1191.25</v>
      </c>
      <c r="D3781" s="11">
        <v>43698</v>
      </c>
      <c r="E3781">
        <v>1191.579956</v>
      </c>
    </row>
    <row r="3782" spans="1:15" x14ac:dyDescent="0.2">
      <c r="A3782" s="11">
        <v>43699</v>
      </c>
      <c r="B3782">
        <v>1189.530029</v>
      </c>
      <c r="D3782" s="11">
        <v>43699</v>
      </c>
      <c r="E3782">
        <v>1191.5200199999999</v>
      </c>
    </row>
    <row r="3783" spans="1:15" x14ac:dyDescent="0.2">
      <c r="A3783" s="11">
        <v>43700</v>
      </c>
      <c r="B3783">
        <v>1151.290039</v>
      </c>
      <c r="D3783" s="11">
        <v>43700</v>
      </c>
      <c r="E3783">
        <v>1153.579956</v>
      </c>
    </row>
    <row r="3784" spans="1:15" x14ac:dyDescent="0.2">
      <c r="A3784" s="11">
        <v>43703</v>
      </c>
      <c r="B3784">
        <v>1168.8900149999999</v>
      </c>
      <c r="D3784" s="11">
        <v>43703</v>
      </c>
      <c r="E3784">
        <v>1171.1800539999999</v>
      </c>
    </row>
    <row r="3785" spans="1:15" x14ac:dyDescent="0.2">
      <c r="A3785" s="11">
        <v>43704</v>
      </c>
      <c r="B3785">
        <v>1167.839966</v>
      </c>
      <c r="D3785" s="11">
        <v>43704</v>
      </c>
      <c r="E3785">
        <v>1170.8199460000001</v>
      </c>
    </row>
    <row r="3786" spans="1:15" x14ac:dyDescent="0.2">
      <c r="A3786" s="11">
        <v>43705</v>
      </c>
      <c r="B3786">
        <v>1171.0200199999999</v>
      </c>
      <c r="D3786" s="11">
        <v>43705</v>
      </c>
      <c r="E3786">
        <v>1173.75</v>
      </c>
    </row>
    <row r="3787" spans="1:15" x14ac:dyDescent="0.2">
      <c r="A3787" s="11">
        <v>43706</v>
      </c>
      <c r="B3787">
        <v>1192.849976</v>
      </c>
      <c r="D3787" s="11">
        <v>43706</v>
      </c>
      <c r="E3787">
        <v>1194.23999</v>
      </c>
    </row>
    <row r="3788" spans="1:15" x14ac:dyDescent="0.2">
      <c r="A3788" s="11">
        <v>43707</v>
      </c>
      <c r="B3788">
        <v>1188.099976</v>
      </c>
      <c r="D3788" s="11">
        <v>43707</v>
      </c>
      <c r="E3788">
        <v>1190.530029</v>
      </c>
    </row>
    <row r="3789" spans="1:15" x14ac:dyDescent="0.2">
      <c r="A3789" s="11">
        <v>43711</v>
      </c>
      <c r="B3789">
        <v>1168.3900149999999</v>
      </c>
      <c r="D3789" s="11">
        <v>43711</v>
      </c>
      <c r="E3789">
        <v>1169.5500489999999</v>
      </c>
    </row>
    <row r="3790" spans="1:15" x14ac:dyDescent="0.2">
      <c r="J3790" s="11">
        <v>43706</v>
      </c>
      <c r="K3790">
        <v>114.2</v>
      </c>
      <c r="L3790">
        <v>114.59</v>
      </c>
      <c r="M3790">
        <v>113.31</v>
      </c>
      <c r="N3790">
        <v>114.08</v>
      </c>
      <c r="O3790">
        <v>5270499</v>
      </c>
    </row>
    <row r="3791" spans="1:15" x14ac:dyDescent="0.2">
      <c r="J3791" s="11">
        <v>43707</v>
      </c>
      <c r="K3791">
        <v>115</v>
      </c>
      <c r="L3791">
        <v>115.38</v>
      </c>
      <c r="M3791">
        <v>113.9</v>
      </c>
      <c r="N3791">
        <v>114.26</v>
      </c>
      <c r="O3791">
        <v>5706122</v>
      </c>
    </row>
    <row r="3792" spans="1:15" x14ac:dyDescent="0.2">
      <c r="J3792" s="11">
        <v>43711</v>
      </c>
      <c r="K3792">
        <v>113.68</v>
      </c>
      <c r="L3792">
        <v>115.31</v>
      </c>
      <c r="M3792">
        <v>113.49</v>
      </c>
      <c r="N3792">
        <v>114.64</v>
      </c>
      <c r="O3792">
        <v>5942658</v>
      </c>
    </row>
    <row r="3793" spans="10:15" x14ac:dyDescent="0.2">
      <c r="J3793" s="11">
        <v>43712</v>
      </c>
      <c r="K3793">
        <v>115.69</v>
      </c>
      <c r="L3793">
        <v>115.96</v>
      </c>
      <c r="M3793">
        <v>114.82</v>
      </c>
      <c r="N3793">
        <v>115.91</v>
      </c>
      <c r="O3793">
        <v>5797254</v>
      </c>
    </row>
    <row r="3794" spans="10:15" x14ac:dyDescent="0.2">
      <c r="J3794" s="11">
        <v>43713</v>
      </c>
      <c r="K3794">
        <v>117.67</v>
      </c>
      <c r="L3794">
        <v>117.96</v>
      </c>
      <c r="M3794">
        <v>115.27</v>
      </c>
      <c r="N3794">
        <v>115.44</v>
      </c>
      <c r="O3794">
        <v>5827284</v>
      </c>
    </row>
    <row r="3795" spans="10:15" x14ac:dyDescent="0.2">
      <c r="J3795" s="11">
        <v>43714</v>
      </c>
      <c r="K3795">
        <v>115.44</v>
      </c>
      <c r="L3795">
        <v>115.75</v>
      </c>
      <c r="M3795">
        <v>114.62</v>
      </c>
      <c r="N3795">
        <v>114.73</v>
      </c>
      <c r="O3795">
        <v>4346396</v>
      </c>
    </row>
    <row r="3796" spans="10:15" x14ac:dyDescent="0.2">
      <c r="J3796" s="11">
        <v>43717</v>
      </c>
      <c r="K3796">
        <v>114.5</v>
      </c>
      <c r="L3796">
        <v>116.61</v>
      </c>
      <c r="M3796">
        <v>114.4</v>
      </c>
      <c r="N3796">
        <v>116.33</v>
      </c>
      <c r="O3796">
        <v>5974008</v>
      </c>
    </row>
    <row r="3797" spans="10:15" x14ac:dyDescent="0.2">
      <c r="J3797" s="11">
        <v>43718</v>
      </c>
      <c r="K3797">
        <v>115.99</v>
      </c>
      <c r="L3797">
        <v>116.96</v>
      </c>
      <c r="M3797">
        <v>115.48</v>
      </c>
      <c r="N3797">
        <v>116.05</v>
      </c>
      <c r="O3797">
        <v>4857420</v>
      </c>
    </row>
    <row r="3798" spans="10:15" x14ac:dyDescent="0.2">
      <c r="J3798" s="11">
        <v>43719</v>
      </c>
      <c r="K3798">
        <v>116</v>
      </c>
      <c r="L3798">
        <v>116.7</v>
      </c>
      <c r="M3798">
        <v>115.22</v>
      </c>
      <c r="N3798">
        <v>116.02</v>
      </c>
      <c r="O3798">
        <v>5284123</v>
      </c>
    </row>
    <row r="3799" spans="10:15" x14ac:dyDescent="0.2">
      <c r="J3799" s="11">
        <v>43720</v>
      </c>
      <c r="K3799">
        <v>116.65</v>
      </c>
      <c r="L3799">
        <v>117.07</v>
      </c>
      <c r="M3799">
        <v>115.9</v>
      </c>
      <c r="N3799">
        <v>116.92</v>
      </c>
      <c r="O3799">
        <v>4474310</v>
      </c>
    </row>
    <row r="3800" spans="10:15" x14ac:dyDescent="0.2">
      <c r="J3800" s="11">
        <v>43721</v>
      </c>
      <c r="K3800">
        <v>117.16</v>
      </c>
      <c r="L3800">
        <v>118.19</v>
      </c>
      <c r="M3800">
        <v>116.95010000000001</v>
      </c>
      <c r="N3800">
        <v>117.43</v>
      </c>
      <c r="O3800">
        <v>5638635</v>
      </c>
    </row>
    <row r="3801" spans="10:15" x14ac:dyDescent="0.2">
      <c r="J3801" s="11">
        <v>43724</v>
      </c>
      <c r="K3801">
        <v>116.54</v>
      </c>
      <c r="L3801">
        <v>117.17</v>
      </c>
      <c r="M3801">
        <v>115.38</v>
      </c>
      <c r="N3801">
        <v>115.57</v>
      </c>
      <c r="O3801">
        <v>6090303</v>
      </c>
    </row>
    <row r="3802" spans="10:15" x14ac:dyDescent="0.2">
      <c r="J3802" s="11">
        <v>43725</v>
      </c>
      <c r="K3802">
        <v>115.32</v>
      </c>
      <c r="L3802">
        <v>116.6884</v>
      </c>
      <c r="M3802">
        <v>115.2504</v>
      </c>
      <c r="N3802">
        <v>116.51</v>
      </c>
      <c r="O3802">
        <v>4776947</v>
      </c>
    </row>
    <row r="3803" spans="10:15" x14ac:dyDescent="0.2">
      <c r="J3803" s="11">
        <v>43726</v>
      </c>
      <c r="K3803">
        <v>116.91</v>
      </c>
      <c r="L3803">
        <v>117.23</v>
      </c>
      <c r="M3803">
        <v>116.18</v>
      </c>
      <c r="N3803">
        <v>117.16</v>
      </c>
      <c r="O3803">
        <v>4115747</v>
      </c>
    </row>
    <row r="3804" spans="10:15" x14ac:dyDescent="0.2">
      <c r="J3804" s="11">
        <v>43727</v>
      </c>
      <c r="K3804">
        <v>117.4</v>
      </c>
      <c r="L3804">
        <v>117.81</v>
      </c>
      <c r="M3804">
        <v>116.77</v>
      </c>
      <c r="N3804">
        <v>117.11</v>
      </c>
      <c r="O3804">
        <v>3395818</v>
      </c>
    </row>
    <row r="3805" spans="10:15" x14ac:dyDescent="0.2">
      <c r="J3805" s="11">
        <v>43728</v>
      </c>
      <c r="K3805">
        <v>117.35</v>
      </c>
      <c r="L3805">
        <v>117.6407</v>
      </c>
      <c r="M3805">
        <v>116.8</v>
      </c>
      <c r="N3805">
        <v>116.98</v>
      </c>
      <c r="O3805">
        <v>11587657</v>
      </c>
    </row>
    <row r="3806" spans="10:15" x14ac:dyDescent="0.2">
      <c r="J3806" s="11">
        <v>43731</v>
      </c>
      <c r="K3806">
        <v>116.61</v>
      </c>
      <c r="L3806">
        <v>118.41</v>
      </c>
      <c r="M3806">
        <v>116.56</v>
      </c>
      <c r="N3806">
        <v>117.62</v>
      </c>
      <c r="O3806">
        <v>5906283</v>
      </c>
    </row>
    <row r="3807" spans="10:15" x14ac:dyDescent="0.2">
      <c r="J3807" s="11">
        <v>43732</v>
      </c>
      <c r="K3807">
        <v>118.25</v>
      </c>
      <c r="L3807">
        <v>119.86</v>
      </c>
      <c r="M3807">
        <v>118.01</v>
      </c>
      <c r="N3807">
        <v>118.4</v>
      </c>
      <c r="O3807">
        <v>7708211</v>
      </c>
    </row>
    <row r="3808" spans="10:15" x14ac:dyDescent="0.2">
      <c r="J3808" s="11">
        <v>43733</v>
      </c>
      <c r="K3808">
        <v>118.47</v>
      </c>
      <c r="L3808">
        <v>118.72</v>
      </c>
      <c r="M3808">
        <v>117.81</v>
      </c>
      <c r="N3808">
        <v>118.47</v>
      </c>
      <c r="O3808">
        <v>5339787</v>
      </c>
    </row>
    <row r="3809" spans="10:15" x14ac:dyDescent="0.2">
      <c r="J3809" s="11">
        <v>43734</v>
      </c>
      <c r="K3809">
        <v>118.8</v>
      </c>
      <c r="L3809">
        <v>119.55</v>
      </c>
      <c r="M3809">
        <v>118.19</v>
      </c>
      <c r="N3809">
        <v>118.3</v>
      </c>
      <c r="O3809">
        <v>3991411</v>
      </c>
    </row>
    <row r="3810" spans="10:15" x14ac:dyDescent="0.2">
      <c r="J3810" s="11">
        <v>43735</v>
      </c>
      <c r="K3810">
        <v>119.21</v>
      </c>
      <c r="L3810">
        <v>119.23</v>
      </c>
      <c r="M3810">
        <v>117.75</v>
      </c>
      <c r="N3810">
        <v>118.45</v>
      </c>
      <c r="O3810">
        <v>3435556</v>
      </c>
    </row>
    <row r="3811" spans="10:15" x14ac:dyDescent="0.2">
      <c r="J3811" s="11">
        <v>43738</v>
      </c>
      <c r="K3811">
        <v>118.67</v>
      </c>
      <c r="L3811">
        <v>119.44</v>
      </c>
      <c r="M3811">
        <v>118.56</v>
      </c>
      <c r="N3811">
        <v>118.68</v>
      </c>
      <c r="O3811">
        <v>3603913</v>
      </c>
    </row>
    <row r="3812" spans="10:15" x14ac:dyDescent="0.2">
      <c r="J3812" s="11">
        <v>43739</v>
      </c>
      <c r="K3812">
        <v>118.85</v>
      </c>
      <c r="L3812">
        <v>119.11</v>
      </c>
      <c r="M3812">
        <v>117.72</v>
      </c>
      <c r="N3812">
        <v>117.85</v>
      </c>
      <c r="O3812">
        <v>3741361</v>
      </c>
    </row>
    <row r="3813" spans="10:15" x14ac:dyDescent="0.2">
      <c r="J3813" s="11">
        <v>43740</v>
      </c>
      <c r="K3813">
        <v>117.4</v>
      </c>
      <c r="L3813">
        <v>117.55</v>
      </c>
      <c r="M3813">
        <v>115.61</v>
      </c>
      <c r="N3813">
        <v>116.12</v>
      </c>
      <c r="O3813">
        <v>6008524</v>
      </c>
    </row>
    <row r="3814" spans="10:15" x14ac:dyDescent="0.2">
      <c r="J3814" s="11">
        <v>43741</v>
      </c>
      <c r="K3814">
        <v>115.88</v>
      </c>
      <c r="L3814">
        <v>116.8</v>
      </c>
      <c r="M3814">
        <v>114.58</v>
      </c>
      <c r="N3814">
        <v>116.31</v>
      </c>
      <c r="O3814">
        <v>5369464</v>
      </c>
    </row>
    <row r="3815" spans="10:15" x14ac:dyDescent="0.2">
      <c r="J3815" s="11">
        <v>43742</v>
      </c>
      <c r="K3815">
        <v>116.4</v>
      </c>
      <c r="L3815">
        <v>118.3</v>
      </c>
      <c r="M3815">
        <v>116.19</v>
      </c>
      <c r="N3815">
        <v>118.16</v>
      </c>
      <c r="O3815">
        <v>4869301</v>
      </c>
    </row>
    <row r="3816" spans="10:15" x14ac:dyDescent="0.2">
      <c r="J3816" s="11">
        <v>43745</v>
      </c>
      <c r="K3816">
        <v>118.1</v>
      </c>
      <c r="L3816">
        <v>118.29989999999999</v>
      </c>
      <c r="M3816">
        <v>116.88</v>
      </c>
      <c r="N3816">
        <v>117.23</v>
      </c>
      <c r="O3816">
        <v>4753127</v>
      </c>
    </row>
    <row r="3817" spans="10:15" x14ac:dyDescent="0.2">
      <c r="J3817" s="11">
        <v>43746</v>
      </c>
      <c r="K3817">
        <v>116.81</v>
      </c>
      <c r="L3817">
        <v>118.67</v>
      </c>
      <c r="M3817">
        <v>116.66</v>
      </c>
      <c r="N3817">
        <v>117.58</v>
      </c>
      <c r="O3817">
        <v>5546435</v>
      </c>
    </row>
    <row r="3818" spans="10:15" x14ac:dyDescent="0.2">
      <c r="J3818" s="11">
        <v>43747</v>
      </c>
      <c r="K3818">
        <v>118.18</v>
      </c>
      <c r="L3818">
        <v>119.3</v>
      </c>
      <c r="M3818">
        <v>118.02</v>
      </c>
      <c r="N3818">
        <v>118.93</v>
      </c>
      <c r="O3818">
        <v>3934091</v>
      </c>
    </row>
    <row r="3819" spans="10:15" x14ac:dyDescent="0.2">
      <c r="J3819" s="11">
        <v>43748</v>
      </c>
      <c r="K3819">
        <v>118.9</v>
      </c>
      <c r="L3819">
        <v>119.88</v>
      </c>
      <c r="M3819">
        <v>118.6</v>
      </c>
      <c r="N3819">
        <v>119.61</v>
      </c>
      <c r="O3819">
        <v>4437797</v>
      </c>
    </row>
    <row r="3820" spans="10:15" x14ac:dyDescent="0.2">
      <c r="J3820" s="11">
        <v>43749</v>
      </c>
      <c r="K3820">
        <v>119.92</v>
      </c>
      <c r="L3820">
        <v>120.71</v>
      </c>
      <c r="M3820">
        <v>118.72</v>
      </c>
      <c r="N3820">
        <v>120.24</v>
      </c>
      <c r="O3820">
        <v>6149845</v>
      </c>
    </row>
    <row r="3821" spans="10:15" x14ac:dyDescent="0.2">
      <c r="J3821" s="11">
        <v>43752</v>
      </c>
      <c r="K3821">
        <v>119.85</v>
      </c>
      <c r="L3821">
        <v>120.46</v>
      </c>
      <c r="M3821">
        <v>119.1</v>
      </c>
      <c r="N3821">
        <v>119.17</v>
      </c>
      <c r="O3821">
        <v>4601527</v>
      </c>
    </row>
    <row r="3822" spans="10:15" x14ac:dyDescent="0.2">
      <c r="J3822" s="11">
        <v>43753</v>
      </c>
      <c r="K3822">
        <v>119.33</v>
      </c>
      <c r="L3822">
        <v>119.99</v>
      </c>
      <c r="M3822">
        <v>118.87</v>
      </c>
      <c r="N3822">
        <v>119.53</v>
      </c>
      <c r="O3822">
        <v>5385172</v>
      </c>
    </row>
    <row r="3823" spans="10:15" x14ac:dyDescent="0.2">
      <c r="J3823" s="11">
        <v>43754</v>
      </c>
      <c r="K3823">
        <v>119.31</v>
      </c>
      <c r="L3823">
        <v>120.10899999999999</v>
      </c>
      <c r="M3823">
        <v>119.1</v>
      </c>
      <c r="N3823">
        <v>119.42</v>
      </c>
      <c r="O3823">
        <v>4144275</v>
      </c>
    </row>
    <row r="3824" spans="10:15" x14ac:dyDescent="0.2">
      <c r="J3824" s="11">
        <v>43755</v>
      </c>
      <c r="K3824">
        <v>119.67</v>
      </c>
      <c r="L3824">
        <v>120.25</v>
      </c>
      <c r="M3824">
        <v>119.35809999999999</v>
      </c>
      <c r="N3824">
        <v>119.84</v>
      </c>
      <c r="O3824">
        <v>3960770</v>
      </c>
    </row>
    <row r="3825" spans="10:15" x14ac:dyDescent="0.2">
      <c r="J3825" s="11">
        <v>43756</v>
      </c>
      <c r="K3825">
        <v>120.45</v>
      </c>
      <c r="L3825">
        <v>120.6</v>
      </c>
      <c r="M3825">
        <v>119.13</v>
      </c>
      <c r="N3825">
        <v>119.14</v>
      </c>
      <c r="O3825">
        <v>5592889</v>
      </c>
    </row>
    <row r="3826" spans="10:15" x14ac:dyDescent="0.2">
      <c r="J3826" s="11">
        <v>43759</v>
      </c>
      <c r="K3826">
        <v>119.3</v>
      </c>
      <c r="L3826">
        <v>119.83</v>
      </c>
      <c r="M3826">
        <v>118.82</v>
      </c>
      <c r="N3826">
        <v>119.74</v>
      </c>
      <c r="O3826">
        <v>3472513</v>
      </c>
    </row>
    <row r="3827" spans="10:15" x14ac:dyDescent="0.2">
      <c r="J3827" s="11">
        <v>43760</v>
      </c>
      <c r="K3827">
        <v>119.75</v>
      </c>
      <c r="L3827">
        <v>120.17</v>
      </c>
      <c r="M3827">
        <v>119.3887</v>
      </c>
      <c r="N3827">
        <v>119.58</v>
      </c>
      <c r="O3827">
        <v>2596516</v>
      </c>
    </row>
    <row r="3828" spans="10:15" x14ac:dyDescent="0.2">
      <c r="J3828" s="11">
        <v>43761</v>
      </c>
      <c r="K3828">
        <v>119.17</v>
      </c>
      <c r="L3828">
        <v>119.85</v>
      </c>
      <c r="M3828">
        <v>118.69</v>
      </c>
      <c r="N3828">
        <v>119.35</v>
      </c>
      <c r="O3828">
        <v>2868883</v>
      </c>
    </row>
    <row r="3829" spans="10:15" x14ac:dyDescent="0.2">
      <c r="J3829" s="11">
        <v>43762</v>
      </c>
      <c r="K3829">
        <v>119.15</v>
      </c>
      <c r="L3829">
        <v>119.5675</v>
      </c>
      <c r="M3829">
        <v>118.51</v>
      </c>
      <c r="N3829">
        <v>119.1</v>
      </c>
      <c r="O3829">
        <v>2922607</v>
      </c>
    </row>
    <row r="3830" spans="10:15" x14ac:dyDescent="0.2">
      <c r="J3830" s="11">
        <v>43763</v>
      </c>
      <c r="K3830">
        <v>119</v>
      </c>
      <c r="L3830">
        <v>119.3254</v>
      </c>
      <c r="M3830">
        <v>118.2</v>
      </c>
      <c r="N3830">
        <v>119.04</v>
      </c>
      <c r="O3830">
        <v>2564324</v>
      </c>
    </row>
    <row r="3831" spans="10:15" x14ac:dyDescent="0.2">
      <c r="J3831" s="11">
        <v>43766</v>
      </c>
      <c r="K3831">
        <v>119.25</v>
      </c>
      <c r="L3831">
        <v>119.7</v>
      </c>
      <c r="M3831">
        <v>118.53</v>
      </c>
      <c r="N3831">
        <v>119.22</v>
      </c>
      <c r="O3831">
        <v>3404563</v>
      </c>
    </row>
    <row r="3832" spans="10:15" x14ac:dyDescent="0.2">
      <c r="J3832" s="11">
        <v>43767</v>
      </c>
      <c r="K3832">
        <v>118.5</v>
      </c>
      <c r="L3832">
        <v>118.73</v>
      </c>
      <c r="M3832">
        <v>117.08</v>
      </c>
      <c r="N3832">
        <v>117.15</v>
      </c>
      <c r="O3832">
        <v>4791099</v>
      </c>
    </row>
    <row r="3833" spans="10:15" x14ac:dyDescent="0.2">
      <c r="J3833" s="11">
        <v>43768</v>
      </c>
      <c r="K3833">
        <v>117.18</v>
      </c>
      <c r="L3833">
        <v>118.37</v>
      </c>
      <c r="M3833">
        <v>117.051</v>
      </c>
      <c r="N3833">
        <v>118.1</v>
      </c>
      <c r="O3833">
        <v>2996204</v>
      </c>
    </row>
    <row r="3834" spans="10:15" x14ac:dyDescent="0.2">
      <c r="J3834" s="11">
        <v>43769</v>
      </c>
      <c r="K3834">
        <v>117.93</v>
      </c>
      <c r="L3834">
        <v>118.28</v>
      </c>
      <c r="M3834">
        <v>116.83</v>
      </c>
      <c r="N3834">
        <v>117.26</v>
      </c>
      <c r="O3834">
        <v>4881269</v>
      </c>
    </row>
    <row r="3835" spans="10:15" x14ac:dyDescent="0.2">
      <c r="J3835" s="11">
        <v>43770</v>
      </c>
      <c r="K3835">
        <v>117.92</v>
      </c>
      <c r="L3835">
        <v>117.97</v>
      </c>
      <c r="M3835">
        <v>117.23</v>
      </c>
      <c r="N3835">
        <v>117.62</v>
      </c>
      <c r="O3835">
        <v>3762604</v>
      </c>
    </row>
    <row r="3836" spans="10:15" x14ac:dyDescent="0.2">
      <c r="J3836" s="11">
        <v>43773</v>
      </c>
      <c r="K3836">
        <v>118.4</v>
      </c>
      <c r="L3836">
        <v>119.11</v>
      </c>
      <c r="M3836">
        <v>117.17</v>
      </c>
      <c r="N3836">
        <v>117.57</v>
      </c>
      <c r="O3836">
        <v>4646041</v>
      </c>
    </row>
    <row r="3837" spans="10:15" x14ac:dyDescent="0.2">
      <c r="J3837" s="11">
        <v>43774</v>
      </c>
      <c r="K3837">
        <v>117.68</v>
      </c>
      <c r="L3837">
        <v>119.14</v>
      </c>
      <c r="M3837">
        <v>117.075</v>
      </c>
      <c r="N3837">
        <v>118.86</v>
      </c>
      <c r="O3837">
        <v>4217099</v>
      </c>
    </row>
    <row r="3838" spans="10:15" x14ac:dyDescent="0.2">
      <c r="J3838" s="11">
        <v>43775</v>
      </c>
      <c r="K3838">
        <v>118.83</v>
      </c>
      <c r="L3838">
        <v>119.62</v>
      </c>
      <c r="M3838">
        <v>118.71</v>
      </c>
      <c r="N3838">
        <v>119.5</v>
      </c>
      <c r="O3838">
        <v>3614424</v>
      </c>
    </row>
    <row r="3839" spans="10:15" x14ac:dyDescent="0.2">
      <c r="J3839" s="11">
        <v>43776</v>
      </c>
      <c r="K3839">
        <v>120</v>
      </c>
      <c r="L3839">
        <v>120.92</v>
      </c>
      <c r="M3839">
        <v>119.54</v>
      </c>
      <c r="N3839">
        <v>120.23</v>
      </c>
      <c r="O3839">
        <v>4441357</v>
      </c>
    </row>
    <row r="3840" spans="10:15" x14ac:dyDescent="0.2">
      <c r="J3840" s="11">
        <v>43777</v>
      </c>
      <c r="K3840">
        <v>120.31</v>
      </c>
      <c r="L3840">
        <v>120.88</v>
      </c>
      <c r="M3840">
        <v>118.94</v>
      </c>
      <c r="N3840">
        <v>119.44</v>
      </c>
      <c r="O3840">
        <v>3833729</v>
      </c>
    </row>
    <row r="3841" spans="10:15" x14ac:dyDescent="0.2">
      <c r="J3841" s="11">
        <v>43780</v>
      </c>
      <c r="K3841">
        <v>118.7</v>
      </c>
      <c r="L3841">
        <v>119.63</v>
      </c>
      <c r="M3841">
        <v>118.28</v>
      </c>
      <c r="N3841">
        <v>119.04</v>
      </c>
      <c r="O3841">
        <v>4441143</v>
      </c>
    </row>
    <row r="3842" spans="10:15" x14ac:dyDescent="0.2">
      <c r="J3842" s="11">
        <v>43781</v>
      </c>
      <c r="K3842">
        <v>119.6</v>
      </c>
      <c r="L3842">
        <v>120</v>
      </c>
      <c r="M3842">
        <v>118.8096</v>
      </c>
      <c r="N3842">
        <v>119.12</v>
      </c>
      <c r="O3842">
        <v>5068798</v>
      </c>
    </row>
    <row r="3843" spans="10:15" x14ac:dyDescent="0.2">
      <c r="J3843" s="11">
        <v>43782</v>
      </c>
      <c r="K3843">
        <v>119.16</v>
      </c>
      <c r="L3843">
        <v>121.36</v>
      </c>
      <c r="M3843">
        <v>118.66</v>
      </c>
      <c r="N3843">
        <v>120.98</v>
      </c>
      <c r="O3843">
        <v>8046815</v>
      </c>
    </row>
    <row r="3844" spans="10:15" x14ac:dyDescent="0.2">
      <c r="J3844" s="11">
        <v>43783</v>
      </c>
      <c r="K3844">
        <v>124.6</v>
      </c>
      <c r="L3844">
        <v>125.38</v>
      </c>
      <c r="M3844">
        <v>119.51</v>
      </c>
      <c r="N3844">
        <v>120.65</v>
      </c>
      <c r="O3844">
        <v>22511346</v>
      </c>
    </row>
    <row r="3845" spans="10:15" x14ac:dyDescent="0.2">
      <c r="J3845" s="11">
        <v>43784</v>
      </c>
      <c r="K3845">
        <v>120.68</v>
      </c>
      <c r="L3845">
        <v>121</v>
      </c>
      <c r="M3845">
        <v>118.38</v>
      </c>
      <c r="N3845">
        <v>118.87</v>
      </c>
      <c r="O3845">
        <v>10146507</v>
      </c>
    </row>
    <row r="3846" spans="10:15" x14ac:dyDescent="0.2">
      <c r="J3846" s="11">
        <v>43787</v>
      </c>
      <c r="K3846">
        <v>118.45</v>
      </c>
      <c r="L3846">
        <v>120.867</v>
      </c>
      <c r="M3846">
        <v>118.24</v>
      </c>
      <c r="N3846">
        <v>120.25</v>
      </c>
      <c r="O3846">
        <v>6549633</v>
      </c>
    </row>
    <row r="3847" spans="10:15" x14ac:dyDescent="0.2">
      <c r="J3847" s="11">
        <v>43788</v>
      </c>
      <c r="K3847">
        <v>120.11</v>
      </c>
      <c r="L3847">
        <v>120.36</v>
      </c>
      <c r="M3847">
        <v>119.71</v>
      </c>
      <c r="N3847">
        <v>119.89</v>
      </c>
      <c r="O3847">
        <v>3716226</v>
      </c>
    </row>
    <row r="3848" spans="10:15" x14ac:dyDescent="0.2">
      <c r="J3848" s="11">
        <v>43789</v>
      </c>
      <c r="K3848">
        <v>120.21</v>
      </c>
      <c r="L3848">
        <v>120.48</v>
      </c>
      <c r="M3848">
        <v>118.4</v>
      </c>
      <c r="N3848">
        <v>119.13</v>
      </c>
      <c r="O3848">
        <v>5077756</v>
      </c>
    </row>
    <row r="3849" spans="10:15" x14ac:dyDescent="0.2">
      <c r="J3849" s="11">
        <v>43790</v>
      </c>
      <c r="K3849">
        <v>118.83</v>
      </c>
      <c r="L3849">
        <v>120</v>
      </c>
      <c r="M3849">
        <v>118.67</v>
      </c>
      <c r="N3849">
        <v>119.86</v>
      </c>
      <c r="O3849">
        <v>4302845</v>
      </c>
    </row>
    <row r="3850" spans="10:15" x14ac:dyDescent="0.2">
      <c r="J3850" s="11">
        <v>43791</v>
      </c>
      <c r="K3850">
        <v>120.15</v>
      </c>
      <c r="L3850">
        <v>120.3</v>
      </c>
      <c r="M3850">
        <v>119.27</v>
      </c>
      <c r="N3850">
        <v>119.36</v>
      </c>
      <c r="O3850">
        <v>3843518</v>
      </c>
    </row>
    <row r="3851" spans="10:15" x14ac:dyDescent="0.2">
      <c r="J3851" s="11">
        <v>43794</v>
      </c>
      <c r="K3851">
        <v>120</v>
      </c>
      <c r="L3851">
        <v>120.02</v>
      </c>
      <c r="M3851">
        <v>117.9</v>
      </c>
      <c r="N3851">
        <v>118.92</v>
      </c>
      <c r="O3851">
        <v>5884479</v>
      </c>
    </row>
    <row r="3852" spans="10:15" x14ac:dyDescent="0.2">
      <c r="J3852" s="11">
        <v>43795</v>
      </c>
      <c r="K3852">
        <v>118.96</v>
      </c>
      <c r="L3852">
        <v>119.3</v>
      </c>
      <c r="M3852">
        <v>118.45</v>
      </c>
      <c r="N3852">
        <v>119.19</v>
      </c>
      <c r="O3852">
        <v>6293379</v>
      </c>
    </row>
    <row r="3853" spans="10:15" x14ac:dyDescent="0.2">
      <c r="J3853" s="11">
        <v>43796</v>
      </c>
      <c r="K3853">
        <v>119.39</v>
      </c>
      <c r="L3853">
        <v>119.8</v>
      </c>
      <c r="M3853">
        <v>118.73</v>
      </c>
      <c r="N3853">
        <v>118.76</v>
      </c>
      <c r="O3853">
        <v>3440239</v>
      </c>
    </row>
    <row r="3854" spans="10:15" x14ac:dyDescent="0.2">
      <c r="J3854" s="11">
        <v>43798</v>
      </c>
      <c r="K3854">
        <v>119.14</v>
      </c>
      <c r="L3854">
        <v>119.97</v>
      </c>
      <c r="M3854">
        <v>119</v>
      </c>
      <c r="N3854">
        <v>119.09</v>
      </c>
      <c r="O3854">
        <v>3157316</v>
      </c>
    </row>
    <row r="3855" spans="10:15" x14ac:dyDescent="0.2">
      <c r="J3855" s="11">
        <v>43801</v>
      </c>
      <c r="K3855">
        <v>119.15</v>
      </c>
      <c r="L3855">
        <v>119.38</v>
      </c>
      <c r="M3855">
        <v>117.84</v>
      </c>
      <c r="N3855">
        <v>119.28</v>
      </c>
      <c r="O3855">
        <v>5679011</v>
      </c>
    </row>
    <row r="3856" spans="10:15" x14ac:dyDescent="0.2">
      <c r="J3856" s="11">
        <v>43802</v>
      </c>
      <c r="K3856">
        <v>118.4</v>
      </c>
      <c r="L3856">
        <v>118.96</v>
      </c>
      <c r="M3856">
        <v>117.77</v>
      </c>
      <c r="N3856">
        <v>118.67</v>
      </c>
      <c r="O3856">
        <v>6760709</v>
      </c>
    </row>
    <row r="3857" spans="10:15" x14ac:dyDescent="0.2">
      <c r="J3857" s="11">
        <v>43803</v>
      </c>
      <c r="K3857">
        <v>119.12</v>
      </c>
      <c r="L3857">
        <v>119.2</v>
      </c>
      <c r="M3857">
        <v>118.304</v>
      </c>
      <c r="N3857">
        <v>118.69</v>
      </c>
      <c r="O3857">
        <v>5557516</v>
      </c>
    </row>
    <row r="3858" spans="10:15" x14ac:dyDescent="0.2">
      <c r="J3858" s="11">
        <v>43804</v>
      </c>
      <c r="K3858">
        <v>118.36</v>
      </c>
      <c r="L3858">
        <v>118.77500000000001</v>
      </c>
      <c r="M3858">
        <v>117.42</v>
      </c>
      <c r="N3858">
        <v>118.66</v>
      </c>
      <c r="O3858">
        <v>4353107</v>
      </c>
    </row>
    <row r="3859" spans="10:15" x14ac:dyDescent="0.2">
      <c r="J3859" s="11">
        <v>43805</v>
      </c>
      <c r="K3859">
        <v>119.08</v>
      </c>
      <c r="L3859">
        <v>119.8</v>
      </c>
      <c r="M3859">
        <v>118.92</v>
      </c>
      <c r="N3859">
        <v>119.78</v>
      </c>
      <c r="O3859">
        <v>4342496</v>
      </c>
    </row>
    <row r="3860" spans="10:15" x14ac:dyDescent="0.2">
      <c r="J3860" s="11">
        <v>43808</v>
      </c>
      <c r="K3860">
        <v>119.57</v>
      </c>
      <c r="L3860">
        <v>119.86</v>
      </c>
      <c r="M3860">
        <v>119.1844</v>
      </c>
      <c r="N3860">
        <v>119.36</v>
      </c>
      <c r="O3860">
        <v>4835474</v>
      </c>
    </row>
    <row r="3861" spans="10:15" x14ac:dyDescent="0.2">
      <c r="J3861" s="11">
        <v>43809</v>
      </c>
      <c r="K3861">
        <v>119.35</v>
      </c>
      <c r="L3861">
        <v>119.56</v>
      </c>
      <c r="M3861">
        <v>119.02</v>
      </c>
      <c r="N3861">
        <v>119.14</v>
      </c>
      <c r="O3861">
        <v>4282658</v>
      </c>
    </row>
    <row r="3862" spans="10:15" x14ac:dyDescent="0.2">
      <c r="J3862" s="11">
        <v>43810</v>
      </c>
      <c r="K3862">
        <v>119.4</v>
      </c>
      <c r="L3862">
        <v>119.65</v>
      </c>
      <c r="M3862">
        <v>118.53</v>
      </c>
      <c r="N3862">
        <v>119</v>
      </c>
      <c r="O3862">
        <v>3506618</v>
      </c>
    </row>
    <row r="3863" spans="10:15" x14ac:dyDescent="0.2">
      <c r="J3863" s="11">
        <v>43811</v>
      </c>
      <c r="K3863">
        <v>119</v>
      </c>
      <c r="L3863">
        <v>120.11</v>
      </c>
      <c r="M3863">
        <v>118.68</v>
      </c>
      <c r="N3863">
        <v>119.76</v>
      </c>
      <c r="O3863">
        <v>4152110</v>
      </c>
    </row>
    <row r="3864" spans="10:15" x14ac:dyDescent="0.2">
      <c r="J3864" s="11">
        <v>43812</v>
      </c>
      <c r="K3864">
        <v>119.16</v>
      </c>
      <c r="L3864">
        <v>120.65</v>
      </c>
      <c r="M3864">
        <v>119.02</v>
      </c>
      <c r="N3864">
        <v>120.29</v>
      </c>
      <c r="O3864">
        <v>5366541</v>
      </c>
    </row>
    <row r="3865" spans="10:15" x14ac:dyDescent="0.2">
      <c r="J3865" s="11">
        <v>43815</v>
      </c>
      <c r="K3865">
        <v>120.42</v>
      </c>
      <c r="L3865">
        <v>121.3498</v>
      </c>
      <c r="M3865">
        <v>120.42</v>
      </c>
      <c r="N3865">
        <v>120.54</v>
      </c>
      <c r="O3865">
        <v>5352078</v>
      </c>
    </row>
    <row r="3866" spans="10:15" x14ac:dyDescent="0.2">
      <c r="J3866" s="11">
        <v>43816</v>
      </c>
      <c r="K3866">
        <v>120.95</v>
      </c>
      <c r="L3866">
        <v>121.7</v>
      </c>
      <c r="M3866">
        <v>120.7</v>
      </c>
      <c r="N3866">
        <v>121.28</v>
      </c>
      <c r="O3866">
        <v>4575934</v>
      </c>
    </row>
    <row r="3867" spans="10:15" x14ac:dyDescent="0.2">
      <c r="J3867" s="11">
        <v>43817</v>
      </c>
      <c r="K3867">
        <v>121.51</v>
      </c>
      <c r="L3867">
        <v>121.68</v>
      </c>
      <c r="M3867">
        <v>119.84</v>
      </c>
      <c r="N3867">
        <v>119.86</v>
      </c>
      <c r="O3867">
        <v>5104984</v>
      </c>
    </row>
    <row r="3868" spans="10:15" x14ac:dyDescent="0.2">
      <c r="J3868" s="11">
        <v>43818</v>
      </c>
      <c r="K3868">
        <v>119.94</v>
      </c>
      <c r="L3868">
        <v>120.505</v>
      </c>
      <c r="M3868">
        <v>119.78</v>
      </c>
      <c r="N3868">
        <v>120.08</v>
      </c>
      <c r="O3868">
        <v>4464307</v>
      </c>
    </row>
    <row r="3869" spans="10:15" x14ac:dyDescent="0.2">
      <c r="J3869" s="11">
        <v>43819</v>
      </c>
      <c r="K3869">
        <v>121.48</v>
      </c>
      <c r="L3869">
        <v>122.12</v>
      </c>
      <c r="M3869">
        <v>120.02</v>
      </c>
      <c r="N3869">
        <v>120.29</v>
      </c>
      <c r="O3869">
        <v>7954551</v>
      </c>
    </row>
    <row r="3870" spans="10:15" x14ac:dyDescent="0.2">
      <c r="J3870" s="11">
        <v>43822</v>
      </c>
      <c r="K3870">
        <v>120.2</v>
      </c>
      <c r="L3870">
        <v>120.69</v>
      </c>
      <c r="M3870">
        <v>119.01</v>
      </c>
      <c r="N3870">
        <v>119.03</v>
      </c>
      <c r="O3870">
        <v>4486275</v>
      </c>
    </row>
    <row r="3871" spans="10:15" x14ac:dyDescent="0.2">
      <c r="J3871" s="11">
        <v>43823</v>
      </c>
      <c r="K3871">
        <v>119.13</v>
      </c>
      <c r="L3871">
        <v>119.6</v>
      </c>
      <c r="M3871">
        <v>119.01</v>
      </c>
      <c r="N3871">
        <v>119.51</v>
      </c>
      <c r="O3871">
        <v>2227423</v>
      </c>
    </row>
    <row r="3872" spans="10:15" x14ac:dyDescent="0.2">
      <c r="J3872" s="11">
        <v>43825</v>
      </c>
      <c r="K3872">
        <v>119.61</v>
      </c>
      <c r="L3872">
        <v>119.85</v>
      </c>
      <c r="M3872">
        <v>118.95</v>
      </c>
      <c r="N3872">
        <v>119.52</v>
      </c>
      <c r="O3872">
        <v>4228073</v>
      </c>
    </row>
    <row r="3873" spans="10:15" x14ac:dyDescent="0.2">
      <c r="J3873" s="11">
        <v>43826</v>
      </c>
      <c r="K3873">
        <v>119.94</v>
      </c>
      <c r="L3873">
        <v>119.94</v>
      </c>
      <c r="M3873">
        <v>119.245</v>
      </c>
      <c r="N3873">
        <v>119.59</v>
      </c>
      <c r="O3873">
        <v>3545808</v>
      </c>
    </row>
    <row r="3874" spans="10:15" x14ac:dyDescent="0.2">
      <c r="J3874" s="11">
        <v>43829</v>
      </c>
      <c r="K3874">
        <v>119.8</v>
      </c>
      <c r="L3874">
        <v>119.81</v>
      </c>
      <c r="M3874">
        <v>119.13</v>
      </c>
      <c r="N3874">
        <v>119.4</v>
      </c>
      <c r="O3874">
        <v>2945913</v>
      </c>
    </row>
    <row r="3875" spans="10:15" x14ac:dyDescent="0.2">
      <c r="J3875" s="11">
        <v>43830</v>
      </c>
      <c r="K3875">
        <v>119.5</v>
      </c>
      <c r="L3875">
        <v>119.8</v>
      </c>
      <c r="M3875">
        <v>118.19</v>
      </c>
      <c r="N3875">
        <v>118.84</v>
      </c>
      <c r="O3875">
        <v>4915577</v>
      </c>
    </row>
    <row r="3876" spans="10:15" x14ac:dyDescent="0.2">
      <c r="J3876" s="11">
        <v>43832</v>
      </c>
      <c r="K3876">
        <v>118.86</v>
      </c>
      <c r="L3876">
        <v>119.89</v>
      </c>
      <c r="M3876">
        <v>118.7016</v>
      </c>
      <c r="N3876">
        <v>118.94</v>
      </c>
      <c r="O3876">
        <v>6659655</v>
      </c>
    </row>
    <row r="3877" spans="10:15" x14ac:dyDescent="0.2">
      <c r="J3877" s="11">
        <v>43833</v>
      </c>
      <c r="K3877">
        <v>118.27</v>
      </c>
      <c r="L3877">
        <v>118.7886</v>
      </c>
      <c r="M3877">
        <v>117.59</v>
      </c>
      <c r="N3877">
        <v>117.89</v>
      </c>
      <c r="O3877">
        <v>5401166</v>
      </c>
    </row>
    <row r="3878" spans="10:15" x14ac:dyDescent="0.2">
      <c r="J3878" s="11">
        <v>43836</v>
      </c>
      <c r="K3878">
        <v>117.4</v>
      </c>
      <c r="L3878">
        <v>118.09</v>
      </c>
      <c r="M3878">
        <v>116.77</v>
      </c>
      <c r="N3878">
        <v>117.65</v>
      </c>
      <c r="O3878">
        <v>6446545</v>
      </c>
    </row>
    <row r="3879" spans="10:15" x14ac:dyDescent="0.2">
      <c r="J3879" s="11">
        <v>43837</v>
      </c>
      <c r="K3879">
        <v>117.26</v>
      </c>
      <c r="L3879">
        <v>117.515</v>
      </c>
      <c r="M3879">
        <v>116.2</v>
      </c>
      <c r="N3879">
        <v>116.56</v>
      </c>
      <c r="O3879">
        <v>6870047</v>
      </c>
    </row>
    <row r="3880" spans="10:15" x14ac:dyDescent="0.2">
      <c r="J3880" s="11">
        <v>43838</v>
      </c>
      <c r="K3880">
        <v>116.3</v>
      </c>
      <c r="L3880">
        <v>116.73</v>
      </c>
      <c r="M3880">
        <v>115.68</v>
      </c>
      <c r="N3880">
        <v>116.16</v>
      </c>
      <c r="O3880">
        <v>5880483</v>
      </c>
    </row>
    <row r="3881" spans="10:15" x14ac:dyDescent="0.2">
      <c r="J3881" s="11">
        <v>43839</v>
      </c>
      <c r="K3881">
        <v>116.15</v>
      </c>
      <c r="L3881">
        <v>117.37</v>
      </c>
      <c r="M3881">
        <v>116.0806</v>
      </c>
      <c r="N3881">
        <v>117.36</v>
      </c>
      <c r="O3881">
        <v>5565632</v>
      </c>
    </row>
    <row r="3882" spans="10:15" x14ac:dyDescent="0.2">
      <c r="J3882" s="11">
        <v>43840</v>
      </c>
      <c r="K3882">
        <v>117.24</v>
      </c>
      <c r="L3882">
        <v>117.34</v>
      </c>
      <c r="M3882">
        <v>115.98</v>
      </c>
      <c r="N3882">
        <v>116.38</v>
      </c>
      <c r="O3882">
        <v>6055368</v>
      </c>
    </row>
    <row r="3883" spans="10:15" x14ac:dyDescent="0.2">
      <c r="J3883" s="11">
        <v>43843</v>
      </c>
      <c r="K3883">
        <v>116.38</v>
      </c>
      <c r="L3883">
        <v>116.55</v>
      </c>
      <c r="M3883">
        <v>115.37</v>
      </c>
      <c r="N3883">
        <v>115.88</v>
      </c>
      <c r="O3883">
        <v>6114098</v>
      </c>
    </row>
    <row r="3884" spans="10:15" x14ac:dyDescent="0.2">
      <c r="J3884" s="11">
        <v>43844</v>
      </c>
      <c r="K3884">
        <v>115.47</v>
      </c>
      <c r="L3884">
        <v>116.2099</v>
      </c>
      <c r="M3884">
        <v>115.13</v>
      </c>
      <c r="N3884">
        <v>116.18</v>
      </c>
      <c r="O3884">
        <v>6587321</v>
      </c>
    </row>
    <row r="3885" spans="10:15" x14ac:dyDescent="0.2">
      <c r="J3885" s="11">
        <v>43845</v>
      </c>
      <c r="K3885">
        <v>114.63</v>
      </c>
      <c r="L3885">
        <v>115.87</v>
      </c>
      <c r="M3885">
        <v>114.52</v>
      </c>
      <c r="N3885">
        <v>115.28</v>
      </c>
      <c r="O3885">
        <v>7454176</v>
      </c>
    </row>
    <row r="3886" spans="10:15" x14ac:dyDescent="0.2">
      <c r="J3886" s="11">
        <v>43846</v>
      </c>
      <c r="K3886">
        <v>115.5</v>
      </c>
      <c r="L3886">
        <v>115.93</v>
      </c>
      <c r="M3886">
        <v>115.28</v>
      </c>
      <c r="N3886">
        <v>115.9</v>
      </c>
      <c r="O3886">
        <v>5369430</v>
      </c>
    </row>
    <row r="3887" spans="10:15" x14ac:dyDescent="0.2">
      <c r="J3887" s="11">
        <v>43847</v>
      </c>
      <c r="K3887">
        <v>116.05</v>
      </c>
      <c r="L3887">
        <v>116.3</v>
      </c>
      <c r="M3887">
        <v>114.64</v>
      </c>
      <c r="N3887">
        <v>114.96</v>
      </c>
      <c r="O3887">
        <v>10045009</v>
      </c>
    </row>
    <row r="3888" spans="10:15" x14ac:dyDescent="0.2">
      <c r="J3888" s="11">
        <v>43851</v>
      </c>
      <c r="K3888">
        <v>114.59</v>
      </c>
      <c r="L3888">
        <v>115.69</v>
      </c>
      <c r="M3888">
        <v>114.5151</v>
      </c>
      <c r="N3888">
        <v>115.59</v>
      </c>
      <c r="O3888">
        <v>7353678</v>
      </c>
    </row>
    <row r="3889" spans="10:15" x14ac:dyDescent="0.2">
      <c r="J3889" s="11">
        <v>43852</v>
      </c>
      <c r="K3889">
        <v>115.22</v>
      </c>
      <c r="L3889">
        <v>116.53</v>
      </c>
      <c r="M3889">
        <v>115.18</v>
      </c>
      <c r="N3889">
        <v>116.1</v>
      </c>
      <c r="O3889">
        <v>4926385</v>
      </c>
    </row>
    <row r="3890" spans="10:15" x14ac:dyDescent="0.2">
      <c r="J3890" s="11">
        <v>43853</v>
      </c>
      <c r="K3890">
        <v>116.21</v>
      </c>
      <c r="L3890">
        <v>116.31</v>
      </c>
      <c r="M3890">
        <v>115.04</v>
      </c>
      <c r="N3890">
        <v>115.81</v>
      </c>
      <c r="O3890">
        <v>4305174</v>
      </c>
    </row>
    <row r="3891" spans="10:15" x14ac:dyDescent="0.2">
      <c r="J3891" s="11">
        <v>43854</v>
      </c>
      <c r="K3891">
        <v>116</v>
      </c>
      <c r="L3891">
        <v>116.03</v>
      </c>
      <c r="M3891">
        <v>114.15</v>
      </c>
      <c r="N3891">
        <v>114.37</v>
      </c>
      <c r="O3891">
        <v>4383428</v>
      </c>
    </row>
    <row r="3892" spans="10:15" x14ac:dyDescent="0.2">
      <c r="J3892" s="11">
        <v>43857</v>
      </c>
      <c r="K3892">
        <v>113.19</v>
      </c>
      <c r="L3892">
        <v>116.23</v>
      </c>
      <c r="M3892">
        <v>112.68</v>
      </c>
      <c r="N3892">
        <v>115.86</v>
      </c>
      <c r="O3892">
        <v>7018406</v>
      </c>
    </row>
    <row r="3893" spans="10:15" x14ac:dyDescent="0.2">
      <c r="J3893" s="11">
        <v>43858</v>
      </c>
      <c r="K3893">
        <v>115.98</v>
      </c>
      <c r="L3893">
        <v>116.9</v>
      </c>
      <c r="M3893">
        <v>115.9496</v>
      </c>
      <c r="N3893">
        <v>116.6</v>
      </c>
      <c r="O3893">
        <v>5270302</v>
      </c>
    </row>
    <row r="3894" spans="10:15" x14ac:dyDescent="0.2">
      <c r="J3894" s="11">
        <v>43859</v>
      </c>
      <c r="K3894">
        <v>116.56</v>
      </c>
      <c r="L3894">
        <v>117.12</v>
      </c>
      <c r="M3894">
        <v>115.89</v>
      </c>
      <c r="N3894">
        <v>115.89</v>
      </c>
      <c r="O3894">
        <v>3777667</v>
      </c>
    </row>
    <row r="3895" spans="10:15" x14ac:dyDescent="0.2">
      <c r="J3895" s="11">
        <v>43860</v>
      </c>
      <c r="K3895">
        <v>115.61</v>
      </c>
      <c r="L3895">
        <v>116.72</v>
      </c>
      <c r="M3895">
        <v>115.3314</v>
      </c>
      <c r="N3895">
        <v>116.58</v>
      </c>
      <c r="O3895">
        <v>4581592</v>
      </c>
    </row>
    <row r="3896" spans="10:15" x14ac:dyDescent="0.2">
      <c r="J3896" s="11">
        <v>43861</v>
      </c>
      <c r="K3896">
        <v>115.8</v>
      </c>
      <c r="L3896">
        <v>116.2599</v>
      </c>
      <c r="M3896">
        <v>113.9</v>
      </c>
      <c r="N3896">
        <v>114.49</v>
      </c>
      <c r="O3896">
        <v>7775787</v>
      </c>
    </row>
  </sheetData>
  <sortState xmlns:xlrd2="http://schemas.microsoft.com/office/spreadsheetml/2017/richdata2" ref="J3790:O3896">
    <sortCondition ref="J3790:J389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Google V Formula Output</vt:lpstr>
      <vt:lpstr>Share Price History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Volk</dc:creator>
  <cp:lastModifiedBy>Microsoft Office User</cp:lastModifiedBy>
  <dcterms:created xsi:type="dcterms:W3CDTF">2019-06-02T21:51:05Z</dcterms:created>
  <dcterms:modified xsi:type="dcterms:W3CDTF">2022-05-10T18:47:54Z</dcterms:modified>
</cp:coreProperties>
</file>